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オープン1次予選結果" sheetId="1" r:id="rId1"/>
    <sheet name="オープン２次予選結果 " sheetId="2" r:id="rId2"/>
    <sheet name="オープン順位決定戦" sheetId="3" r:id="rId3"/>
    <sheet name="ウイメン予選結果" sheetId="4" r:id="rId4"/>
    <sheet name="ウイメン順位決定戦" sheetId="5" r:id="rId5"/>
    <sheet name="ウイメン下位リーグ" sheetId="6" r:id="rId6"/>
    <sheet name="順位一覧" sheetId="7" r:id="rId7"/>
  </sheets>
  <definedNames>
    <definedName name="_xlnm.Print_Area" localSheetId="3">'ウイメン予選結果'!$A$1:$T$42</definedName>
    <definedName name="_xlnm.Print_Area" localSheetId="0">'オープン1次予選結果'!$A$1:$Q$87</definedName>
    <definedName name="_xlnm.Print_Area" localSheetId="6">'順位一覧'!$A$1:$F$32</definedName>
  </definedNames>
  <calcPr fullCalcOnLoad="1"/>
</workbook>
</file>

<file path=xl/sharedStrings.xml><?xml version="1.0" encoding="utf-8"?>
<sst xmlns="http://schemas.openxmlformats.org/spreadsheetml/2006/main" count="698" uniqueCount="217">
  <si>
    <t>SELFISH</t>
  </si>
  <si>
    <t>勝</t>
  </si>
  <si>
    <t>敗</t>
  </si>
  <si>
    <t>得失セット</t>
  </si>
  <si>
    <t>得失点</t>
  </si>
  <si>
    <t>総得点</t>
  </si>
  <si>
    <t>総失点</t>
  </si>
  <si>
    <t>順位</t>
  </si>
  <si>
    <t>OＢリーグ</t>
  </si>
  <si>
    <t>ＯＲＢＩＴ</t>
  </si>
  <si>
    <t>噛ませ犬</t>
  </si>
  <si>
    <t>◆◇２００９ウインターインドアガッツ選手権大会・オープンの部／予選リーグ◆◇</t>
  </si>
  <si>
    <t>どっイーン</t>
  </si>
  <si>
    <t>チリ～ン</t>
  </si>
  <si>
    <t>快進撃</t>
  </si>
  <si>
    <t>日本大学Ａ</t>
  </si>
  <si>
    <t>Ｂｏｎｅブーメラン</t>
  </si>
  <si>
    <t>日本大学Ｂ</t>
  </si>
  <si>
    <t>日本大学Ｃ</t>
  </si>
  <si>
    <t>トリプルＨ</t>
  </si>
  <si>
    <t>８０’ｓ</t>
  </si>
  <si>
    <t>Ｂｌａｃｋ　Ｎｉｋｋａ</t>
  </si>
  <si>
    <t>任侠ＤＯＧＳ</t>
  </si>
  <si>
    <t>サラーン</t>
  </si>
  <si>
    <t>ＪＡＶＡ</t>
  </si>
  <si>
    <t>ＧＲＡＢＢＥＲＳ２</t>
  </si>
  <si>
    <t>会津大学　　　　　　　　　Ｄｕａｌ　Ｂｏｏｔ</t>
  </si>
  <si>
    <t>◆◇２００９ウインターインドアガッツ選手権大会・オープンの部／２次予選リーグ◆◇</t>
  </si>
  <si>
    <t>Ｏ１リーグ</t>
  </si>
  <si>
    <t>Ｏ５リーグ</t>
  </si>
  <si>
    <t>Ｏ６リーグ</t>
  </si>
  <si>
    <t>３位</t>
  </si>
  <si>
    <t>５位</t>
  </si>
  <si>
    <t>７位</t>
  </si>
  <si>
    <t>９位</t>
  </si>
  <si>
    <t>１１位</t>
  </si>
  <si>
    <t>１３位</t>
  </si>
  <si>
    <t>１５位</t>
  </si>
  <si>
    <t>１７位</t>
  </si>
  <si>
    <t>１９位</t>
  </si>
  <si>
    <t>２１位</t>
  </si>
  <si>
    <t>ＷＡリーグ</t>
  </si>
  <si>
    <t>ＷＢリーグ</t>
  </si>
  <si>
    <t>ＷＣリーグ</t>
  </si>
  <si>
    <t>◆◇２００９ウインターインドアガッツ選手権大会・ウイメンの部／予選リーグ◆◇</t>
  </si>
  <si>
    <t>雅</t>
  </si>
  <si>
    <t>SHEM+Ｄ</t>
  </si>
  <si>
    <t>HARDTACK♀feat.YM</t>
  </si>
  <si>
    <t>Ｈ</t>
  </si>
  <si>
    <t>ORBIT</t>
  </si>
  <si>
    <t>ＪＩＮＲＯ</t>
  </si>
  <si>
    <t>ザワーズB</t>
  </si>
  <si>
    <t>Selfish LOOP</t>
  </si>
  <si>
    <t>SUNSHINE</t>
  </si>
  <si>
    <t>ザワーズＡ</t>
  </si>
  <si>
    <t>ハッピーターン</t>
  </si>
  <si>
    <t>◆◇２００９ウインターインドアガッツ選手権大会・ウイメンの部／下位リーグ◆◇</t>
  </si>
  <si>
    <t>Ｗ１リーグ</t>
  </si>
  <si>
    <t>Ｗ２リーグ</t>
  </si>
  <si>
    <t>W1リーグ１位</t>
  </si>
  <si>
    <t>W２リーグ１位</t>
  </si>
  <si>
    <t>W1リーグ２位</t>
  </si>
  <si>
    <t>W２リーグ２位</t>
  </si>
  <si>
    <t>優　勝</t>
  </si>
  <si>
    <t>◆◇２００９ウインターインドアガッツ選手権大会・ウイメンの部／順位決定戦◆◇</t>
  </si>
  <si>
    <t>WＡリーグ１位</t>
  </si>
  <si>
    <t>WBリーグ２位</t>
  </si>
  <si>
    <t>WCリーグ２位</t>
  </si>
  <si>
    <t>WAリーグ２位</t>
  </si>
  <si>
    <t>WCリーグ１位</t>
  </si>
  <si>
    <t>WBリーグ１位</t>
  </si>
  <si>
    <t>①</t>
  </si>
  <si>
    <t>⑥</t>
  </si>
  <si>
    <t>⑦</t>
  </si>
  <si>
    <t>③の敗者</t>
  </si>
  <si>
    <t>④の敗者</t>
  </si>
  <si>
    <t>①の敗者</t>
  </si>
  <si>
    <t>②の敗者</t>
  </si>
  <si>
    <t>②</t>
  </si>
  <si>
    <t>④</t>
  </si>
  <si>
    <t>③</t>
  </si>
  <si>
    <t>⑤</t>
  </si>
  <si>
    <t>◆◇２００９ウインターインドアガッツ選手権大会・ウイメンの部／順位決定戦◆◇</t>
  </si>
  <si>
    <t>O1リーグ１位</t>
  </si>
  <si>
    <t>Ｏ２リーグ１位</t>
  </si>
  <si>
    <t>O1リーグ２位</t>
  </si>
  <si>
    <t>Ｏ２リーグ２位</t>
  </si>
  <si>
    <t>O1リーグ３位</t>
  </si>
  <si>
    <t>Ｏ２リーグ３位</t>
  </si>
  <si>
    <t>O1リーグ４位</t>
  </si>
  <si>
    <t>Ｏ２リーグ４位</t>
  </si>
  <si>
    <t>Ｏ３リーグ１位</t>
  </si>
  <si>
    <t>Ｏ４リーグ１位</t>
  </si>
  <si>
    <t>Ｏ３リーグ２位</t>
  </si>
  <si>
    <t>Ｏ４リーグ２位</t>
  </si>
  <si>
    <t>Ｏ３リーグ３位</t>
  </si>
  <si>
    <t>Ｏ４リーグ３位</t>
  </si>
  <si>
    <t>Ｏ３リーグ４位</t>
  </si>
  <si>
    <t>Ｏ４リーグ４位</t>
  </si>
  <si>
    <t>Ｏ5リーグ１位</t>
  </si>
  <si>
    <t>Ｏ6リーグ１位</t>
  </si>
  <si>
    <t>Ｏ5リーグ２位</t>
  </si>
  <si>
    <t>Ｏ6リーグ２位</t>
  </si>
  <si>
    <t>Ｏ5リーグ３位</t>
  </si>
  <si>
    <t>Ｏ6リーグ３位</t>
  </si>
  <si>
    <t>FATMAN</t>
  </si>
  <si>
    <t>OＡリーグ</t>
  </si>
  <si>
    <t>SELFISH</t>
  </si>
  <si>
    <t>ＯＣリーグ</t>
  </si>
  <si>
    <t>ＨＡＣＨＩＤＯＲＩ</t>
  </si>
  <si>
    <t>ＯＤリーグ</t>
  </si>
  <si>
    <t>Ｂｏｎｅブーメラン</t>
  </si>
  <si>
    <t>ＯＥリーグ</t>
  </si>
  <si>
    <t>ＧＲＡＢＢＥＲＳ1</t>
  </si>
  <si>
    <t>ブリトニー　　　　　　　ブリザーズ</t>
  </si>
  <si>
    <t>ＯＦリーグ</t>
  </si>
  <si>
    <t>トリプルＨ</t>
  </si>
  <si>
    <t>８０’ｓ</t>
  </si>
  <si>
    <t>Ｂｌａｃｋ　Ｎｉｋｋａ</t>
  </si>
  <si>
    <t>ＯＧリーグ</t>
  </si>
  <si>
    <t>サラーン</t>
  </si>
  <si>
    <t>ＪＡＶＡ</t>
  </si>
  <si>
    <t>ＧＲＡＢＢＥＲＳ２</t>
  </si>
  <si>
    <t>ＣＬＵＢ　ＭＯＮＫＥＹ　　ＪＵＮＩＯＲ</t>
  </si>
  <si>
    <t>○</t>
  </si>
  <si>
    <t>×</t>
  </si>
  <si>
    <t>Ｏ２リーグ</t>
  </si>
  <si>
    <t>Ｏ３リーグ</t>
  </si>
  <si>
    <t>Ｏ４リーグ</t>
  </si>
  <si>
    <r>
      <t>ＯＡ１位　　</t>
    </r>
    <r>
      <rPr>
        <sz val="12"/>
        <color indexed="8"/>
        <rFont val="ＭＳ Ｐゴシック"/>
        <family val="3"/>
      </rPr>
      <t>SELFISH</t>
    </r>
  </si>
  <si>
    <r>
      <t>ＯＤ１位　　　　　　　</t>
    </r>
    <r>
      <rPr>
        <sz val="12"/>
        <color indexed="8"/>
        <rFont val="ＭＳ Ｐゴシック"/>
        <family val="3"/>
      </rPr>
      <t>会津大学</t>
    </r>
  </si>
  <si>
    <r>
      <t>ＯＥ１位</t>
    </r>
    <r>
      <rPr>
        <sz val="12"/>
        <color indexed="8"/>
        <rFont val="ＭＳ Ｐゴシック"/>
        <family val="3"/>
      </rPr>
      <t>GRABBERS1</t>
    </r>
  </si>
  <si>
    <r>
      <t>ＯＨ１位　　　　　</t>
    </r>
    <r>
      <rPr>
        <sz val="10"/>
        <color indexed="8"/>
        <rFont val="ＭＳ Ｐゴシック"/>
        <family val="3"/>
      </rPr>
      <t>CLUB MONKEY 　　JR</t>
    </r>
  </si>
  <si>
    <r>
      <t>ＯＢ１位　　　　　　　　</t>
    </r>
    <r>
      <rPr>
        <sz val="12"/>
        <color indexed="8"/>
        <rFont val="ＭＳ Ｐゴシック"/>
        <family val="3"/>
      </rPr>
      <t>チリ～ン</t>
    </r>
  </si>
  <si>
    <r>
      <t>ＯＣ１位　　　　　　　</t>
    </r>
    <r>
      <rPr>
        <sz val="12"/>
        <color indexed="8"/>
        <rFont val="ＭＳ Ｐゴシック"/>
        <family val="3"/>
      </rPr>
      <t>快進撃</t>
    </r>
  </si>
  <si>
    <r>
      <t>ＯＦ１位　　　　　　　</t>
    </r>
    <r>
      <rPr>
        <sz val="12"/>
        <color indexed="8"/>
        <rFont val="ＭＳ Ｐゴシック"/>
        <family val="3"/>
      </rPr>
      <t>80's</t>
    </r>
  </si>
  <si>
    <r>
      <t>ＯＧ１位　　　　　　　</t>
    </r>
    <r>
      <rPr>
        <sz val="12"/>
        <color indexed="8"/>
        <rFont val="ＭＳ Ｐゴシック"/>
        <family val="3"/>
      </rPr>
      <t>サラーン</t>
    </r>
  </si>
  <si>
    <t>○</t>
  </si>
  <si>
    <r>
      <t>ＯＡ２位　　</t>
    </r>
    <r>
      <rPr>
        <sz val="12"/>
        <color indexed="8"/>
        <rFont val="ＭＳ Ｐゴシック"/>
        <family val="3"/>
      </rPr>
      <t>FATMAN</t>
    </r>
  </si>
  <si>
    <r>
      <t>ＯＤ２位　　　　　　　　</t>
    </r>
    <r>
      <rPr>
        <sz val="10"/>
        <color indexed="8"/>
        <rFont val="ＭＳ Ｐゴシック"/>
        <family val="3"/>
      </rPr>
      <t>Ｂｏｎｅ　ブーメラン</t>
    </r>
  </si>
  <si>
    <t>ＯＥ２位　　　　　　　　　ブリトニー　　　　　　　ブリザーズ</t>
  </si>
  <si>
    <r>
      <t>ＯＨ２位　　　　　　　　</t>
    </r>
    <r>
      <rPr>
        <sz val="11"/>
        <color indexed="8"/>
        <rFont val="ＭＳ Ｐゴシック"/>
        <family val="3"/>
      </rPr>
      <t>ＧＲＡＢＢＥＲＳ2</t>
    </r>
  </si>
  <si>
    <r>
      <t>ＯＢ２位　　　　　　　　</t>
    </r>
    <r>
      <rPr>
        <sz val="12"/>
        <color indexed="8"/>
        <rFont val="ＭＳ Ｐゴシック"/>
        <family val="3"/>
      </rPr>
      <t>ＯＲＢＩＴ</t>
    </r>
  </si>
  <si>
    <r>
      <t>ＯＣ２位　　　　　　　　</t>
    </r>
    <r>
      <rPr>
        <sz val="12"/>
        <color indexed="8"/>
        <rFont val="ＭＳ Ｐゴシック"/>
        <family val="3"/>
      </rPr>
      <t>日本大学Ａ</t>
    </r>
  </si>
  <si>
    <r>
      <t>ＯＦ２位　　　　　　　　　</t>
    </r>
    <r>
      <rPr>
        <sz val="12"/>
        <color indexed="8"/>
        <rFont val="ＭＳ Ｐゴシック"/>
        <family val="3"/>
      </rPr>
      <t>トリプルＨ</t>
    </r>
  </si>
  <si>
    <r>
      <t>ＯＧ２位　　　　　　　　</t>
    </r>
    <r>
      <rPr>
        <sz val="12"/>
        <color indexed="8"/>
        <rFont val="ＭＳ Ｐゴシック"/>
        <family val="3"/>
      </rPr>
      <t>噛ませ犬</t>
    </r>
  </si>
  <si>
    <r>
      <t>ＯＥ３位　　　　　　　　</t>
    </r>
    <r>
      <rPr>
        <sz val="12"/>
        <color indexed="8"/>
        <rFont val="ＭＳ Ｐゴシック"/>
        <family val="3"/>
      </rPr>
      <t>日本大学Ｃ</t>
    </r>
  </si>
  <si>
    <r>
      <t>ＯＤ３位　　　　　　　</t>
    </r>
    <r>
      <rPr>
        <sz val="12"/>
        <color indexed="8"/>
        <rFont val="ＭＳ Ｐゴシック"/>
        <family val="3"/>
      </rPr>
      <t>日本大学Ｂ</t>
    </r>
  </si>
  <si>
    <r>
      <t>ＯＨ３位　　　　　　　　　　</t>
    </r>
    <r>
      <rPr>
        <sz val="12"/>
        <color indexed="8"/>
        <rFont val="ＭＳ Ｐゴシック"/>
        <family val="3"/>
      </rPr>
      <t>ＪＡＶＡ</t>
    </r>
  </si>
  <si>
    <r>
      <t>ＯＢ３位　　　　　　　　　</t>
    </r>
    <r>
      <rPr>
        <sz val="12"/>
        <color indexed="8"/>
        <rFont val="ＭＳ Ｐゴシック"/>
        <family val="3"/>
      </rPr>
      <t>どっイーン</t>
    </r>
  </si>
  <si>
    <r>
      <t>ＯＣ３位　　　　　　　　　　　　</t>
    </r>
    <r>
      <rPr>
        <sz val="12"/>
        <color indexed="8"/>
        <rFont val="ＭＳ Ｐゴシック"/>
        <family val="3"/>
      </rPr>
      <t>ＨＡＣＨＩＤＯＲＩ</t>
    </r>
  </si>
  <si>
    <r>
      <t>ＯＦ３位　　　　　　　　　　</t>
    </r>
    <r>
      <rPr>
        <sz val="12"/>
        <color indexed="8"/>
        <rFont val="ＭＳ Ｐゴシック"/>
        <family val="3"/>
      </rPr>
      <t>ＢｌａｃｋＮｉｋｋａ</t>
    </r>
  </si>
  <si>
    <r>
      <t>ＯＧ３位　　　　　　　　　　　</t>
    </r>
    <r>
      <rPr>
        <sz val="12"/>
        <color indexed="8"/>
        <rFont val="ＭＳ Ｐゴシック"/>
        <family val="3"/>
      </rPr>
      <t>任侠ＤＯＧS</t>
    </r>
  </si>
  <si>
    <t>サラーン</t>
  </si>
  <si>
    <t>ＳＥＬＦＩＳＨ</t>
  </si>
  <si>
    <t>ＧＲＡＢＢＥＲＳ1</t>
  </si>
  <si>
    <t>ＣＬＵＢ　ＭＯＮＫＥＹ　ＪＲ</t>
  </si>
  <si>
    <t>会津大学ＤｕａｌＢｏｏｔ</t>
  </si>
  <si>
    <t>会津大学ＤｕａｌＢＯＯＴ</t>
  </si>
  <si>
    <t>ブリトニーブリザーズ</t>
  </si>
  <si>
    <t>ＧＲＡＢＢＥＲＳ２</t>
  </si>
  <si>
    <t>ＦＡＴＭＡＮ</t>
  </si>
  <si>
    <t>Ｂｌａｃｋ　Ｎｉｋｋａ</t>
  </si>
  <si>
    <t>Ｓｅｌｆｉｓｈ　ＬＯＯＰ</t>
  </si>
  <si>
    <t>HARDTACK♀feat.YM</t>
  </si>
  <si>
    <t>Ｓｅｌｆｉｓｈ　ＬＯＯＰ</t>
  </si>
  <si>
    <r>
      <t>WA３位　　　　　　　　　　　　　　　　　　</t>
    </r>
    <r>
      <rPr>
        <sz val="11"/>
        <rFont val="ＭＳ Ｐゴシック"/>
        <family val="3"/>
      </rPr>
      <t>ザワーズA</t>
    </r>
  </si>
  <si>
    <r>
      <t>WC４位　　　　　　　　　　　　　　　　　</t>
    </r>
    <r>
      <rPr>
        <sz val="12"/>
        <rFont val="ＭＳ Ｐゴシック"/>
        <family val="3"/>
      </rPr>
      <t>ＪＩＮＲＯ</t>
    </r>
  </si>
  <si>
    <r>
      <t>WB３位　　　　　　　　　　　　　　　　　　</t>
    </r>
    <r>
      <rPr>
        <sz val="12"/>
        <rFont val="ＭＳ Ｐゴシック"/>
        <family val="3"/>
      </rPr>
      <t>SHEM+D</t>
    </r>
  </si>
  <si>
    <r>
      <t>WC３位　　　　　　　　　　　　　　　　　　　</t>
    </r>
    <r>
      <rPr>
        <sz val="12"/>
        <rFont val="ＭＳ Ｐゴシック"/>
        <family val="3"/>
      </rPr>
      <t>ザワーズＢ</t>
    </r>
  </si>
  <si>
    <r>
      <t>WB４位　　　　　　　　　　　　　　　　　　　</t>
    </r>
    <r>
      <rPr>
        <sz val="12"/>
        <rFont val="ＭＳ Ｐゴシック"/>
        <family val="3"/>
      </rPr>
      <t>雅</t>
    </r>
  </si>
  <si>
    <t>JINRO</t>
  </si>
  <si>
    <t>SHEM+D</t>
  </si>
  <si>
    <t>SHEM+D</t>
  </si>
  <si>
    <t>オープンの部</t>
  </si>
  <si>
    <t>チーム名</t>
  </si>
  <si>
    <t>ウィメンの部</t>
  </si>
  <si>
    <t>優勝</t>
  </si>
  <si>
    <t>２位</t>
  </si>
  <si>
    <t>４位</t>
  </si>
  <si>
    <t>６位</t>
  </si>
  <si>
    <t>８位</t>
  </si>
  <si>
    <t>１０位</t>
  </si>
  <si>
    <t>１２位</t>
  </si>
  <si>
    <t>１４位</t>
  </si>
  <si>
    <t>１６位</t>
  </si>
  <si>
    <t>１８位</t>
  </si>
  <si>
    <t>２０位</t>
  </si>
  <si>
    <t>ベストスローワー賞</t>
  </si>
  <si>
    <t>ベストフォローワー賞</t>
  </si>
  <si>
    <t>ベストキャッチャー賞</t>
  </si>
  <si>
    <t>ＭＶＰ</t>
  </si>
  <si>
    <t>新人賞</t>
  </si>
  <si>
    <t>佐藤　圭　選手（Black Nikka）</t>
  </si>
  <si>
    <t>横田　玲奈　選手（ザワーズＡ）</t>
  </si>
  <si>
    <t>大櫛　良一　選手（サラーン)</t>
  </si>
  <si>
    <t>大櫛　良一　選手（サラーン)</t>
  </si>
  <si>
    <t>渡辺　槙彦　選手（SELFISH)</t>
  </si>
  <si>
    <t>原田　和樹　選手（サラーン）</t>
  </si>
  <si>
    <t>杉本　正湖　選手（Ｈ）</t>
  </si>
  <si>
    <t>武田　由美恵　選手（Selfish LOOP）</t>
  </si>
  <si>
    <t>宮部　美穂　選手（雅）</t>
  </si>
  <si>
    <t>２２位</t>
  </si>
  <si>
    <t>２３位</t>
  </si>
  <si>
    <t>●２００９ウインターインドアガッツ選手権大会・結果一覧●</t>
  </si>
  <si>
    <t>GRABBERS1</t>
  </si>
  <si>
    <t>CLUB MONKEY JUNIOR</t>
  </si>
  <si>
    <t>会津大学Dual Boot</t>
  </si>
  <si>
    <t>Boneブーメラン</t>
  </si>
  <si>
    <t>GRABBERS２</t>
  </si>
  <si>
    <t>ORBIT</t>
  </si>
  <si>
    <t>FATMAN</t>
  </si>
  <si>
    <t>JAVA</t>
  </si>
  <si>
    <t>任侠DOGS</t>
  </si>
  <si>
    <t>HACHIDORI</t>
  </si>
  <si>
    <t>SHEM+D</t>
  </si>
  <si>
    <t>ザワーズＢ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</si>
</sst>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;[Red]\-#,##0.00000"/>
    <numFmt numFmtId="177" formatCode="#,##0.00&quot; $&quot;;\-#,##0.00&quot; $&quot;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9"/>
      <name val="ＭＳ Ｐゴシック"/>
      <family val="3"/>
    </font>
    <font>
      <sz val="11"/>
      <name val="明朝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b/>
      <sz val="14"/>
      <color indexed="8"/>
      <name val="ＭＳ Ｐゴシック"/>
      <family val="3"/>
    </font>
    <font>
      <sz val="3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36"/>
      <color theme="0"/>
      <name val="ＭＳ Ｐゴシック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sz val="10"/>
      <color theme="0"/>
      <name val="ＭＳ Ｐゴシック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6" fontId="7" fillId="0" borderId="0" applyFill="0" applyBorder="0" applyAlignment="0"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" fontId="10" fillId="0" borderId="0" applyProtection="0">
      <alignment/>
    </xf>
    <xf numFmtId="177" fontId="7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8" borderId="4" applyNumberFormat="0" applyAlignment="0" applyProtection="0"/>
    <xf numFmtId="0" fontId="49" fillId="29" borderId="0" applyNumberFormat="0" applyBorder="0" applyAlignment="0" applyProtection="0"/>
    <xf numFmtId="9" fontId="45" fillId="0" borderId="0" applyFont="0" applyFill="0" applyBorder="0" applyAlignment="0" applyProtection="0"/>
    <xf numFmtId="0" fontId="45" fillId="30" borderId="5" applyNumberFormat="0" applyFon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32" borderId="7" applyNumberFormat="0" applyAlignment="0" applyProtection="0"/>
    <xf numFmtId="0" fontId="53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32" borderId="12" applyNumberFormat="0" applyAlignment="0" applyProtection="0"/>
    <xf numFmtId="0" fontId="59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0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34" borderId="0" applyNumberFormat="0" applyBorder="0" applyAlignment="0" applyProtection="0"/>
  </cellStyleXfs>
  <cellXfs count="4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62" fillId="0" borderId="0" xfId="0" applyFont="1" applyFill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vertical="center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25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19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67" fillId="0" borderId="13" xfId="0" applyFont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28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center" vertical="center" wrapText="1"/>
    </xf>
    <xf numFmtId="0" fontId="66" fillId="0" borderId="36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horizontal="center" vertical="center" wrapText="1"/>
    </xf>
    <xf numFmtId="0" fontId="66" fillId="0" borderId="38" xfId="0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horizontal="center" vertical="center" wrapText="1"/>
    </xf>
    <xf numFmtId="0" fontId="66" fillId="0" borderId="40" xfId="0" applyFont="1" applyFill="1" applyBorder="1" applyAlignment="1">
      <alignment horizontal="center" vertical="center" wrapText="1"/>
    </xf>
    <xf numFmtId="0" fontId="66" fillId="0" borderId="41" xfId="0" applyFont="1" applyFill="1" applyBorder="1" applyAlignment="1">
      <alignment horizontal="center" vertical="center" wrapText="1"/>
    </xf>
    <xf numFmtId="0" fontId="66" fillId="0" borderId="42" xfId="0" applyFont="1" applyFill="1" applyBorder="1" applyAlignment="1">
      <alignment horizontal="center" vertical="center" wrapText="1"/>
    </xf>
    <xf numFmtId="0" fontId="66" fillId="0" borderId="43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 wrapText="1"/>
    </xf>
    <xf numFmtId="0" fontId="66" fillId="0" borderId="46" xfId="0" applyFont="1" applyFill="1" applyBorder="1" applyAlignment="1">
      <alignment horizontal="center" vertical="center" wrapText="1"/>
    </xf>
    <xf numFmtId="0" fontId="66" fillId="0" borderId="47" xfId="0" applyFont="1" applyFill="1" applyBorder="1" applyAlignment="1">
      <alignment horizontal="center" vertical="center" wrapText="1"/>
    </xf>
    <xf numFmtId="0" fontId="66" fillId="0" borderId="48" xfId="0" applyFont="1" applyFill="1" applyBorder="1" applyAlignment="1">
      <alignment horizontal="center" vertical="center" wrapText="1"/>
    </xf>
    <xf numFmtId="0" fontId="66" fillId="0" borderId="49" xfId="0" applyFont="1" applyFill="1" applyBorder="1" applyAlignment="1">
      <alignment horizontal="center" vertical="center" wrapText="1"/>
    </xf>
    <xf numFmtId="0" fontId="66" fillId="0" borderId="50" xfId="0" applyFont="1" applyFill="1" applyBorder="1" applyAlignment="1">
      <alignment horizontal="center" vertical="center" wrapText="1"/>
    </xf>
    <xf numFmtId="0" fontId="66" fillId="0" borderId="51" xfId="0" applyFont="1" applyFill="1" applyBorder="1" applyAlignment="1">
      <alignment horizontal="center" vertical="center" wrapText="1"/>
    </xf>
    <xf numFmtId="0" fontId="66" fillId="0" borderId="52" xfId="0" applyFont="1" applyFill="1" applyBorder="1" applyAlignment="1">
      <alignment horizontal="center" vertical="center" wrapText="1"/>
    </xf>
    <xf numFmtId="0" fontId="66" fillId="0" borderId="53" xfId="0" applyFont="1" applyFill="1" applyBorder="1" applyAlignment="1">
      <alignment horizontal="center" vertical="center" wrapText="1"/>
    </xf>
    <xf numFmtId="0" fontId="66" fillId="0" borderId="54" xfId="0" applyFont="1" applyFill="1" applyBorder="1" applyAlignment="1">
      <alignment horizontal="center" vertical="center" wrapText="1"/>
    </xf>
    <xf numFmtId="0" fontId="66" fillId="0" borderId="55" xfId="0" applyFont="1" applyFill="1" applyBorder="1" applyAlignment="1">
      <alignment horizontal="center" vertical="center" wrapText="1"/>
    </xf>
    <xf numFmtId="0" fontId="66" fillId="0" borderId="56" xfId="0" applyFont="1" applyFill="1" applyBorder="1" applyAlignment="1">
      <alignment horizontal="center" vertical="center" wrapText="1"/>
    </xf>
    <xf numFmtId="0" fontId="66" fillId="0" borderId="57" xfId="0" applyFont="1" applyFill="1" applyBorder="1" applyAlignment="1">
      <alignment horizontal="center" vertical="center" wrapText="1"/>
    </xf>
    <xf numFmtId="0" fontId="66" fillId="0" borderId="58" xfId="0" applyFont="1" applyFill="1" applyBorder="1" applyAlignment="1">
      <alignment horizontal="center" vertical="center" wrapText="1"/>
    </xf>
    <xf numFmtId="0" fontId="66" fillId="0" borderId="59" xfId="0" applyFont="1" applyFill="1" applyBorder="1" applyAlignment="1">
      <alignment horizontal="center" vertical="center" wrapText="1"/>
    </xf>
    <xf numFmtId="0" fontId="66" fillId="0" borderId="60" xfId="0" applyFont="1" applyFill="1" applyBorder="1" applyAlignment="1">
      <alignment horizontal="center" vertical="center" wrapText="1"/>
    </xf>
    <xf numFmtId="0" fontId="66" fillId="0" borderId="61" xfId="0" applyFont="1" applyFill="1" applyBorder="1" applyAlignment="1">
      <alignment horizontal="center" vertical="center" wrapText="1"/>
    </xf>
    <xf numFmtId="0" fontId="66" fillId="0" borderId="62" xfId="0" applyFont="1" applyFill="1" applyBorder="1" applyAlignment="1">
      <alignment horizontal="center" vertical="center" wrapText="1"/>
    </xf>
    <xf numFmtId="0" fontId="66" fillId="0" borderId="63" xfId="0" applyFont="1" applyFill="1" applyBorder="1" applyAlignment="1">
      <alignment horizontal="center" vertical="center" wrapText="1"/>
    </xf>
    <xf numFmtId="0" fontId="66" fillId="0" borderId="64" xfId="0" applyFont="1" applyFill="1" applyBorder="1" applyAlignment="1">
      <alignment horizontal="center" vertical="center" wrapText="1"/>
    </xf>
    <xf numFmtId="0" fontId="66" fillId="0" borderId="65" xfId="0" applyFont="1" applyFill="1" applyBorder="1" applyAlignment="1">
      <alignment horizontal="center" vertical="center" wrapText="1"/>
    </xf>
    <xf numFmtId="0" fontId="66" fillId="0" borderId="66" xfId="0" applyFont="1" applyFill="1" applyBorder="1" applyAlignment="1">
      <alignment horizontal="center" vertical="center" wrapText="1"/>
    </xf>
    <xf numFmtId="0" fontId="66" fillId="0" borderId="67" xfId="0" applyFont="1" applyFill="1" applyBorder="1" applyAlignment="1">
      <alignment horizontal="center" vertical="center" wrapText="1"/>
    </xf>
    <xf numFmtId="0" fontId="66" fillId="0" borderId="68" xfId="0" applyFont="1" applyFill="1" applyBorder="1" applyAlignment="1">
      <alignment horizontal="center" vertical="center" wrapText="1"/>
    </xf>
    <xf numFmtId="0" fontId="66" fillId="0" borderId="69" xfId="0" applyFont="1" applyFill="1" applyBorder="1" applyAlignment="1">
      <alignment horizontal="center" vertical="center" wrapText="1"/>
    </xf>
    <xf numFmtId="0" fontId="66" fillId="0" borderId="70" xfId="0" applyFont="1" applyFill="1" applyBorder="1" applyAlignment="1">
      <alignment horizontal="center" vertical="center" wrapText="1"/>
    </xf>
    <xf numFmtId="0" fontId="66" fillId="0" borderId="71" xfId="0" applyFont="1" applyFill="1" applyBorder="1" applyAlignment="1">
      <alignment horizontal="center" vertical="center" wrapText="1"/>
    </xf>
    <xf numFmtId="0" fontId="66" fillId="0" borderId="72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6" fillId="0" borderId="73" xfId="0" applyFont="1" applyFill="1" applyBorder="1" applyAlignment="1">
      <alignment horizontal="center" vertical="center" wrapText="1"/>
    </xf>
    <xf numFmtId="0" fontId="66" fillId="0" borderId="74" xfId="0" applyFont="1" applyFill="1" applyBorder="1" applyAlignment="1">
      <alignment horizontal="center" vertical="center" wrapText="1"/>
    </xf>
    <xf numFmtId="0" fontId="66" fillId="0" borderId="75" xfId="0" applyFont="1" applyFill="1" applyBorder="1" applyAlignment="1">
      <alignment horizontal="center" vertical="center" wrapText="1"/>
    </xf>
    <xf numFmtId="0" fontId="66" fillId="0" borderId="76" xfId="0" applyFont="1" applyFill="1" applyBorder="1" applyAlignment="1">
      <alignment horizontal="center" vertical="center" wrapText="1"/>
    </xf>
    <xf numFmtId="0" fontId="66" fillId="0" borderId="77" xfId="0" applyFont="1" applyFill="1" applyBorder="1" applyAlignment="1">
      <alignment horizontal="center" vertical="center" wrapText="1"/>
    </xf>
    <xf numFmtId="0" fontId="66" fillId="0" borderId="78" xfId="0" applyFont="1" applyFill="1" applyBorder="1" applyAlignment="1">
      <alignment horizontal="center" vertical="center" wrapText="1"/>
    </xf>
    <xf numFmtId="0" fontId="66" fillId="0" borderId="79" xfId="0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6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Fill="1" applyAlignment="1">
      <alignment vertical="center"/>
    </xf>
    <xf numFmtId="0" fontId="0" fillId="0" borderId="80" xfId="0" applyBorder="1" applyAlignment="1">
      <alignment horizontal="center" vertical="top"/>
    </xf>
    <xf numFmtId="0" fontId="0" fillId="0" borderId="81" xfId="0" applyBorder="1" applyAlignment="1">
      <alignment horizontal="center" vertical="top"/>
    </xf>
    <xf numFmtId="0" fontId="4" fillId="0" borderId="82" xfId="0" applyFont="1" applyBorder="1" applyAlignment="1">
      <alignment horizontal="left" vertical="top"/>
    </xf>
    <xf numFmtId="0" fontId="4" fillId="0" borderId="83" xfId="0" applyFont="1" applyBorder="1" applyAlignment="1">
      <alignment horizontal="left" vertical="top"/>
    </xf>
    <xf numFmtId="0" fontId="4" fillId="0" borderId="84" xfId="0" applyFont="1" applyBorder="1" applyAlignment="1">
      <alignment horizontal="right" vertical="top"/>
    </xf>
    <xf numFmtId="0" fontId="4" fillId="0" borderId="85" xfId="0" applyFont="1" applyBorder="1" applyAlignment="1">
      <alignment horizontal="right" vertical="top"/>
    </xf>
    <xf numFmtId="0" fontId="0" fillId="0" borderId="86" xfId="0" applyBorder="1" applyAlignment="1">
      <alignment horizontal="center" vertical="top"/>
    </xf>
    <xf numFmtId="0" fontId="0" fillId="0" borderId="82" xfId="0" applyBorder="1" applyAlignment="1">
      <alignment horizontal="center" vertical="top"/>
    </xf>
    <xf numFmtId="0" fontId="0" fillId="0" borderId="83" xfId="0" applyBorder="1" applyAlignment="1">
      <alignment horizontal="center" vertical="top"/>
    </xf>
    <xf numFmtId="0" fontId="64" fillId="0" borderId="28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 wrapText="1"/>
    </xf>
    <xf numFmtId="0" fontId="64" fillId="0" borderId="31" xfId="0" applyFont="1" applyFill="1" applyBorder="1" applyAlignment="1">
      <alignment horizontal="center" vertical="center" wrapText="1"/>
    </xf>
    <xf numFmtId="0" fontId="64" fillId="0" borderId="32" xfId="0" applyFont="1" applyFill="1" applyBorder="1" applyAlignment="1">
      <alignment horizontal="center" vertical="center" wrapText="1"/>
    </xf>
    <xf numFmtId="0" fontId="64" fillId="0" borderId="49" xfId="0" applyFont="1" applyFill="1" applyBorder="1" applyAlignment="1">
      <alignment horizontal="center" vertical="center" wrapText="1"/>
    </xf>
    <xf numFmtId="0" fontId="64" fillId="0" borderId="50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51" xfId="0" applyFont="1" applyFill="1" applyBorder="1" applyAlignment="1">
      <alignment horizontal="center" vertical="center" wrapText="1"/>
    </xf>
    <xf numFmtId="0" fontId="64" fillId="0" borderId="52" xfId="0" applyFont="1" applyFill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 wrapText="1"/>
    </xf>
    <xf numFmtId="0" fontId="64" fillId="0" borderId="35" xfId="0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center" wrapText="1"/>
    </xf>
    <xf numFmtId="0" fontId="64" fillId="0" borderId="37" xfId="0" applyFont="1" applyFill="1" applyBorder="1" applyAlignment="1">
      <alignment horizontal="center" vertical="center" wrapText="1"/>
    </xf>
    <xf numFmtId="0" fontId="64" fillId="0" borderId="38" xfId="0" applyFont="1" applyFill="1" applyBorder="1" applyAlignment="1">
      <alignment horizontal="center" vertical="center" wrapText="1"/>
    </xf>
    <xf numFmtId="0" fontId="64" fillId="0" borderId="53" xfId="0" applyFont="1" applyFill="1" applyBorder="1" applyAlignment="1">
      <alignment horizontal="center" vertical="center" wrapText="1"/>
    </xf>
    <xf numFmtId="0" fontId="64" fillId="0" borderId="54" xfId="0" applyFont="1" applyFill="1" applyBorder="1" applyAlignment="1">
      <alignment horizontal="center" vertical="center" wrapText="1"/>
    </xf>
    <xf numFmtId="0" fontId="64" fillId="0" borderId="39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64" fillId="0" borderId="41" xfId="0" applyFont="1" applyFill="1" applyBorder="1" applyAlignment="1">
      <alignment horizontal="center" vertical="center" wrapText="1"/>
    </xf>
    <xf numFmtId="0" fontId="64" fillId="0" borderId="42" xfId="0" applyFont="1" applyFill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 wrapText="1"/>
    </xf>
    <xf numFmtId="0" fontId="64" fillId="0" borderId="55" xfId="0" applyFont="1" applyFill="1" applyBorder="1" applyAlignment="1">
      <alignment horizontal="center" vertical="center" wrapText="1"/>
    </xf>
    <xf numFmtId="0" fontId="64" fillId="0" borderId="56" xfId="0" applyFont="1" applyFill="1" applyBorder="1" applyAlignment="1">
      <alignment horizontal="center" vertical="center" wrapText="1"/>
    </xf>
    <xf numFmtId="0" fontId="64" fillId="0" borderId="57" xfId="0" applyFont="1" applyFill="1" applyBorder="1" applyAlignment="1">
      <alignment horizontal="center" vertical="center" wrapText="1"/>
    </xf>
    <xf numFmtId="0" fontId="64" fillId="0" borderId="58" xfId="0" applyFont="1" applyFill="1" applyBorder="1" applyAlignment="1">
      <alignment horizontal="center" vertical="center" wrapText="1"/>
    </xf>
    <xf numFmtId="0" fontId="64" fillId="0" borderId="59" xfId="0" applyFont="1" applyFill="1" applyBorder="1" applyAlignment="1">
      <alignment horizontal="center" vertical="center" wrapText="1"/>
    </xf>
    <xf numFmtId="0" fontId="64" fillId="0" borderId="60" xfId="0" applyFont="1" applyFill="1" applyBorder="1" applyAlignment="1">
      <alignment horizontal="center" vertical="center" wrapText="1"/>
    </xf>
    <xf numFmtId="0" fontId="64" fillId="0" borderId="61" xfId="0" applyFont="1" applyFill="1" applyBorder="1" applyAlignment="1">
      <alignment horizontal="center" vertical="center" wrapText="1"/>
    </xf>
    <xf numFmtId="0" fontId="64" fillId="0" borderId="62" xfId="0" applyFont="1" applyFill="1" applyBorder="1" applyAlignment="1">
      <alignment horizontal="center" vertical="center" wrapText="1"/>
    </xf>
    <xf numFmtId="0" fontId="64" fillId="0" borderId="63" xfId="0" applyFont="1" applyFill="1" applyBorder="1" applyAlignment="1">
      <alignment horizontal="center" vertical="center" wrapText="1"/>
    </xf>
    <xf numFmtId="0" fontId="64" fillId="0" borderId="64" xfId="0" applyFont="1" applyFill="1" applyBorder="1" applyAlignment="1">
      <alignment horizontal="center" vertical="center" wrapText="1"/>
    </xf>
    <xf numFmtId="0" fontId="64" fillId="0" borderId="65" xfId="0" applyFont="1" applyFill="1" applyBorder="1" applyAlignment="1">
      <alignment horizontal="center" vertical="center" wrapText="1"/>
    </xf>
    <xf numFmtId="0" fontId="64" fillId="0" borderId="66" xfId="0" applyFont="1" applyFill="1" applyBorder="1" applyAlignment="1">
      <alignment horizontal="center" vertical="center" wrapText="1"/>
    </xf>
    <xf numFmtId="0" fontId="64" fillId="0" borderId="67" xfId="0" applyFont="1" applyFill="1" applyBorder="1" applyAlignment="1">
      <alignment horizontal="center" vertical="center" wrapText="1"/>
    </xf>
    <xf numFmtId="0" fontId="64" fillId="0" borderId="68" xfId="0" applyFont="1" applyFill="1" applyBorder="1" applyAlignment="1">
      <alignment horizontal="center" vertical="center" wrapText="1"/>
    </xf>
    <xf numFmtId="0" fontId="64" fillId="0" borderId="69" xfId="0" applyFont="1" applyFill="1" applyBorder="1" applyAlignment="1">
      <alignment horizontal="center" vertical="center" wrapText="1"/>
    </xf>
    <xf numFmtId="0" fontId="64" fillId="0" borderId="70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4" fillId="0" borderId="44" xfId="0" applyFont="1" applyFill="1" applyBorder="1" applyAlignment="1">
      <alignment horizontal="center" vertical="center" wrapText="1"/>
    </xf>
    <xf numFmtId="0" fontId="64" fillId="0" borderId="45" xfId="0" applyFont="1" applyFill="1" applyBorder="1" applyAlignment="1">
      <alignment horizontal="center" vertical="center" wrapText="1"/>
    </xf>
    <xf numFmtId="0" fontId="64" fillId="0" borderId="46" xfId="0" applyFont="1" applyFill="1" applyBorder="1" applyAlignment="1">
      <alignment horizontal="center" vertical="center" wrapText="1"/>
    </xf>
    <xf numFmtId="0" fontId="64" fillId="0" borderId="47" xfId="0" applyFont="1" applyFill="1" applyBorder="1" applyAlignment="1">
      <alignment horizontal="center" vertical="center" wrapText="1"/>
    </xf>
    <xf numFmtId="0" fontId="64" fillId="0" borderId="48" xfId="0" applyFont="1" applyFill="1" applyBorder="1" applyAlignment="1">
      <alignment horizontal="center" vertical="center" wrapText="1"/>
    </xf>
    <xf numFmtId="0" fontId="64" fillId="0" borderId="71" xfId="0" applyFont="1" applyFill="1" applyBorder="1" applyAlignment="1">
      <alignment horizontal="center" vertical="center" wrapText="1"/>
    </xf>
    <xf numFmtId="0" fontId="64" fillId="0" borderId="72" xfId="0" applyFont="1" applyFill="1" applyBorder="1" applyAlignment="1">
      <alignment horizontal="center" vertical="center" wrapText="1"/>
    </xf>
    <xf numFmtId="0" fontId="64" fillId="0" borderId="73" xfId="0" applyFont="1" applyFill="1" applyBorder="1" applyAlignment="1">
      <alignment horizontal="center" vertical="center" wrapText="1"/>
    </xf>
    <xf numFmtId="0" fontId="64" fillId="0" borderId="74" xfId="0" applyFont="1" applyFill="1" applyBorder="1" applyAlignment="1">
      <alignment horizontal="center" vertical="center" wrapText="1"/>
    </xf>
    <xf numFmtId="0" fontId="64" fillId="0" borderId="75" xfId="0" applyFont="1" applyFill="1" applyBorder="1" applyAlignment="1">
      <alignment horizontal="center" vertical="center" wrapText="1"/>
    </xf>
    <xf numFmtId="0" fontId="64" fillId="0" borderId="76" xfId="0" applyFont="1" applyFill="1" applyBorder="1" applyAlignment="1">
      <alignment horizontal="center" vertical="center" wrapText="1"/>
    </xf>
    <xf numFmtId="0" fontId="64" fillId="0" borderId="77" xfId="0" applyFont="1" applyFill="1" applyBorder="1" applyAlignment="1">
      <alignment horizontal="center" vertical="center" wrapText="1"/>
    </xf>
    <xf numFmtId="0" fontId="64" fillId="0" borderId="78" xfId="0" applyFont="1" applyFill="1" applyBorder="1" applyAlignment="1">
      <alignment horizontal="center" vertical="center" wrapText="1"/>
    </xf>
    <xf numFmtId="0" fontId="64" fillId="0" borderId="7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87" xfId="0" applyBorder="1" applyAlignment="1">
      <alignment horizontal="center" vertical="top"/>
    </xf>
    <xf numFmtId="0" fontId="0" fillId="0" borderId="84" xfId="0" applyBorder="1" applyAlignment="1">
      <alignment horizontal="right" vertical="top"/>
    </xf>
    <xf numFmtId="0" fontId="0" fillId="0" borderId="88" xfId="0" applyBorder="1" applyAlignment="1">
      <alignment horizontal="center" vertical="top"/>
    </xf>
    <xf numFmtId="0" fontId="0" fillId="0" borderId="84" xfId="0" applyBorder="1" applyAlignment="1">
      <alignment horizontal="center" vertical="top"/>
    </xf>
    <xf numFmtId="0" fontId="0" fillId="0" borderId="89" xfId="0" applyBorder="1" applyAlignment="1">
      <alignment horizontal="center" vertical="top"/>
    </xf>
    <xf numFmtId="0" fontId="2" fillId="0" borderId="84" xfId="0" applyFont="1" applyBorder="1" applyAlignment="1">
      <alignment horizontal="center" vertical="top"/>
    </xf>
    <xf numFmtId="0" fontId="2" fillId="0" borderId="90" xfId="0" applyFont="1" applyBorder="1" applyAlignment="1">
      <alignment horizontal="center" vertical="top"/>
    </xf>
    <xf numFmtId="0" fontId="5" fillId="0" borderId="91" xfId="0" applyFont="1" applyBorder="1" applyAlignment="1">
      <alignment horizontal="right" vertical="top"/>
    </xf>
    <xf numFmtId="0" fontId="2" fillId="0" borderId="91" xfId="0" applyFont="1" applyBorder="1" applyAlignment="1">
      <alignment horizontal="center" vertical="top"/>
    </xf>
    <xf numFmtId="0" fontId="0" fillId="0" borderId="90" xfId="0" applyBorder="1" applyAlignment="1">
      <alignment horizontal="center" vertical="top"/>
    </xf>
    <xf numFmtId="0" fontId="0" fillId="0" borderId="91" xfId="0" applyBorder="1" applyAlignment="1">
      <alignment horizontal="center" vertical="top"/>
    </xf>
    <xf numFmtId="0" fontId="4" fillId="0" borderId="91" xfId="0" applyFont="1" applyBorder="1" applyAlignment="1">
      <alignment horizontal="right" vertical="top"/>
    </xf>
    <xf numFmtId="0" fontId="4" fillId="0" borderId="90" xfId="0" applyFont="1" applyBorder="1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left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left" vertical="center"/>
    </xf>
    <xf numFmtId="0" fontId="0" fillId="0" borderId="0" xfId="72">
      <alignment vertical="center"/>
      <protection/>
    </xf>
    <xf numFmtId="0" fontId="24" fillId="0" borderId="0" xfId="72" applyFont="1" applyAlignment="1">
      <alignment horizontal="center" vertical="center"/>
      <protection/>
    </xf>
    <xf numFmtId="0" fontId="0" fillId="0" borderId="0" xfId="72" applyAlignment="1">
      <alignment horizontal="center" vertical="center"/>
      <protection/>
    </xf>
    <xf numFmtId="0" fontId="19" fillId="0" borderId="15" xfId="72" applyNumberFormat="1" applyFont="1" applyBorder="1" applyAlignment="1" quotePrefix="1">
      <alignment horizontal="center" vertical="center"/>
      <protection/>
    </xf>
    <xf numFmtId="0" fontId="19" fillId="0" borderId="17" xfId="72" applyNumberFormat="1" applyFont="1" applyBorder="1" applyAlignment="1" quotePrefix="1">
      <alignment horizontal="center" vertical="center"/>
      <protection/>
    </xf>
    <xf numFmtId="0" fontId="19" fillId="0" borderId="93" xfId="72" applyNumberFormat="1" applyFont="1" applyBorder="1" applyAlignment="1">
      <alignment horizontal="center" vertical="center"/>
      <protection/>
    </xf>
    <xf numFmtId="0" fontId="26" fillId="0" borderId="94" xfId="72" applyNumberFormat="1" applyFont="1" applyBorder="1">
      <alignment vertical="center"/>
      <protection/>
    </xf>
    <xf numFmtId="0" fontId="19" fillId="0" borderId="3" xfId="72" applyNumberFormat="1" applyFont="1" applyBorder="1" applyAlignment="1">
      <alignment horizontal="center" vertical="center"/>
      <protection/>
    </xf>
    <xf numFmtId="0" fontId="26" fillId="0" borderId="95" xfId="72" applyNumberFormat="1" applyFont="1" applyBorder="1">
      <alignment vertical="center"/>
      <protection/>
    </xf>
    <xf numFmtId="0" fontId="26" fillId="0" borderId="96" xfId="72" applyNumberFormat="1" applyFont="1" applyFill="1" applyBorder="1">
      <alignment vertical="center"/>
      <protection/>
    </xf>
    <xf numFmtId="0" fontId="19" fillId="0" borderId="97" xfId="72" applyNumberFormat="1" applyFont="1" applyBorder="1" applyAlignment="1">
      <alignment vertical="center" textRotation="255"/>
      <protection/>
    </xf>
    <xf numFmtId="0" fontId="19" fillId="0" borderId="98" xfId="72" applyNumberFormat="1" applyFont="1" applyBorder="1" applyAlignment="1">
      <alignment horizontal="center" vertical="center"/>
      <protection/>
    </xf>
    <xf numFmtId="0" fontId="26" fillId="0" borderId="99" xfId="72" applyNumberFormat="1" applyFont="1" applyBorder="1">
      <alignment vertical="center"/>
      <protection/>
    </xf>
    <xf numFmtId="0" fontId="19" fillId="0" borderId="0" xfId="72" applyFont="1" applyBorder="1" applyAlignment="1">
      <alignment vertical="center" textRotation="255"/>
      <protection/>
    </xf>
    <xf numFmtId="0" fontId="25" fillId="0" borderId="100" xfId="72" applyFont="1" applyBorder="1" applyAlignment="1">
      <alignment horizontal="center" vertical="center"/>
      <protection/>
    </xf>
    <xf numFmtId="0" fontId="25" fillId="0" borderId="101" xfId="72" applyFont="1" applyBorder="1" applyAlignment="1">
      <alignment horizontal="center" vertical="center"/>
      <protection/>
    </xf>
    <xf numFmtId="0" fontId="25" fillId="0" borderId="2" xfId="72" applyFont="1" applyBorder="1" applyAlignment="1">
      <alignment horizontal="center" vertical="center"/>
      <protection/>
    </xf>
    <xf numFmtId="0" fontId="25" fillId="0" borderId="102" xfId="72" applyFont="1" applyBorder="1" applyAlignment="1">
      <alignment horizontal="center" vertical="center"/>
      <protection/>
    </xf>
    <xf numFmtId="0" fontId="25" fillId="0" borderId="103" xfId="72" applyFont="1" applyBorder="1" applyAlignment="1">
      <alignment horizontal="center" vertical="center"/>
      <protection/>
    </xf>
    <xf numFmtId="0" fontId="25" fillId="0" borderId="104" xfId="72" applyFont="1" applyBorder="1" applyAlignment="1">
      <alignment horizontal="center" vertical="center"/>
      <protection/>
    </xf>
    <xf numFmtId="0" fontId="19" fillId="0" borderId="0" xfId="72" applyNumberFormat="1" applyFont="1" applyBorder="1" applyAlignment="1">
      <alignment horizontal="center" vertical="center"/>
      <protection/>
    </xf>
    <xf numFmtId="0" fontId="26" fillId="0" borderId="0" xfId="72" applyNumberFormat="1" applyFont="1" applyBorder="1">
      <alignment vertical="center"/>
      <protection/>
    </xf>
    <xf numFmtId="0" fontId="19" fillId="0" borderId="105" xfId="72" applyNumberFormat="1" applyFont="1" applyBorder="1" applyAlignment="1">
      <alignment horizontal="center" vertical="center"/>
      <protection/>
    </xf>
    <xf numFmtId="0" fontId="26" fillId="0" borderId="106" xfId="72" applyNumberFormat="1" applyFont="1" applyBorder="1">
      <alignment vertical="center"/>
      <protection/>
    </xf>
    <xf numFmtId="0" fontId="19" fillId="0" borderId="107" xfId="72" applyNumberFormat="1" applyFont="1" applyBorder="1" applyAlignment="1">
      <alignment vertical="center" textRotation="255"/>
      <protection/>
    </xf>
    <xf numFmtId="0" fontId="19" fillId="0" borderId="108" xfId="72" applyNumberFormat="1" applyFont="1" applyBorder="1" applyAlignment="1">
      <alignment horizontal="center" vertical="center"/>
      <protection/>
    </xf>
    <xf numFmtId="0" fontId="26" fillId="0" borderId="108" xfId="72" applyNumberFormat="1" applyFont="1" applyBorder="1">
      <alignment vertical="center"/>
      <protection/>
    </xf>
    <xf numFmtId="0" fontId="2" fillId="0" borderId="0" xfId="0" applyFont="1" applyAlignment="1">
      <alignment horizontal="center" vertical="center"/>
    </xf>
    <xf numFmtId="0" fontId="66" fillId="0" borderId="99" xfId="0" applyFont="1" applyFill="1" applyBorder="1" applyAlignment="1">
      <alignment horizontal="center" vertical="center" wrapText="1"/>
    </xf>
    <xf numFmtId="0" fontId="66" fillId="0" borderId="96" xfId="0" applyFont="1" applyFill="1" applyBorder="1" applyAlignment="1">
      <alignment horizontal="center" vertical="center" wrapText="1"/>
    </xf>
    <xf numFmtId="0" fontId="66" fillId="0" borderId="94" xfId="0" applyFont="1" applyFill="1" applyBorder="1" applyAlignment="1">
      <alignment horizontal="center" vertical="center" wrapText="1"/>
    </xf>
    <xf numFmtId="0" fontId="66" fillId="0" borderId="109" xfId="0" applyFont="1" applyBorder="1" applyAlignment="1">
      <alignment horizontal="center" vertical="center" wrapText="1"/>
    </xf>
    <xf numFmtId="0" fontId="66" fillId="0" borderId="110" xfId="0" applyFont="1" applyBorder="1" applyAlignment="1">
      <alignment horizontal="center" vertical="center" wrapText="1"/>
    </xf>
    <xf numFmtId="0" fontId="66" fillId="0" borderId="111" xfId="0" applyFont="1" applyFill="1" applyBorder="1" applyAlignment="1">
      <alignment horizontal="center" vertical="center" wrapText="1"/>
    </xf>
    <xf numFmtId="0" fontId="66" fillId="0" borderId="112" xfId="0" applyFont="1" applyFill="1" applyBorder="1" applyAlignment="1">
      <alignment horizontal="center" vertical="center" wrapText="1"/>
    </xf>
    <xf numFmtId="0" fontId="66" fillId="0" borderId="113" xfId="0" applyFont="1" applyFill="1" applyBorder="1" applyAlignment="1">
      <alignment horizontal="center" vertical="center" wrapText="1"/>
    </xf>
    <xf numFmtId="0" fontId="66" fillId="0" borderId="98" xfId="0" applyFont="1" applyFill="1" applyBorder="1" applyAlignment="1">
      <alignment horizontal="center" vertical="center" wrapText="1"/>
    </xf>
    <xf numFmtId="0" fontId="66" fillId="0" borderId="114" xfId="0" applyFont="1" applyFill="1" applyBorder="1" applyAlignment="1">
      <alignment horizontal="center" vertical="center" wrapText="1"/>
    </xf>
    <xf numFmtId="0" fontId="66" fillId="0" borderId="105" xfId="0" applyFont="1" applyFill="1" applyBorder="1" applyAlignment="1">
      <alignment horizontal="center" vertical="center" wrapText="1"/>
    </xf>
    <xf numFmtId="0" fontId="66" fillId="0" borderId="106" xfId="0" applyFont="1" applyFill="1" applyBorder="1" applyAlignment="1">
      <alignment horizontal="center" vertical="center" wrapText="1"/>
    </xf>
    <xf numFmtId="0" fontId="66" fillId="0" borderId="115" xfId="0" applyFont="1" applyFill="1" applyBorder="1" applyAlignment="1">
      <alignment horizontal="center" vertical="center" wrapText="1"/>
    </xf>
    <xf numFmtId="0" fontId="66" fillId="0" borderId="93" xfId="0" applyFont="1" applyFill="1" applyBorder="1" applyAlignment="1">
      <alignment horizontal="center" vertical="center" wrapText="1"/>
    </xf>
    <xf numFmtId="0" fontId="66" fillId="0" borderId="116" xfId="0" applyFont="1" applyFill="1" applyBorder="1" applyAlignment="1">
      <alignment horizontal="center" vertical="center" wrapText="1"/>
    </xf>
    <xf numFmtId="0" fontId="66" fillId="0" borderId="117" xfId="0" applyFont="1" applyBorder="1" applyAlignment="1">
      <alignment horizontal="center" vertical="center" wrapText="1"/>
    </xf>
    <xf numFmtId="0" fontId="66" fillId="0" borderId="118" xfId="0" applyFont="1" applyBorder="1" applyAlignment="1">
      <alignment horizontal="center" vertical="center" wrapText="1"/>
    </xf>
    <xf numFmtId="0" fontId="66" fillId="0" borderId="119" xfId="0" applyFont="1" applyFill="1" applyBorder="1" applyAlignment="1">
      <alignment horizontal="center" vertical="center" wrapText="1"/>
    </xf>
    <xf numFmtId="0" fontId="66" fillId="0" borderId="120" xfId="0" applyFont="1" applyFill="1" applyBorder="1" applyAlignment="1">
      <alignment horizontal="center" vertical="center" wrapText="1"/>
    </xf>
    <xf numFmtId="0" fontId="66" fillId="0" borderId="121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22" xfId="0" applyFont="1" applyBorder="1" applyAlignment="1">
      <alignment horizontal="center" vertical="center" wrapText="1"/>
    </xf>
    <xf numFmtId="0" fontId="66" fillId="0" borderId="123" xfId="0" applyFont="1" applyFill="1" applyBorder="1" applyAlignment="1">
      <alignment horizontal="center" vertical="center" wrapText="1"/>
    </xf>
    <xf numFmtId="0" fontId="66" fillId="0" borderId="95" xfId="0" applyFont="1" applyFill="1" applyBorder="1" applyAlignment="1">
      <alignment horizontal="center" vertical="center" wrapText="1"/>
    </xf>
    <xf numFmtId="0" fontId="66" fillId="0" borderId="124" xfId="0" applyFont="1" applyFill="1" applyBorder="1" applyAlignment="1">
      <alignment horizontal="center" vertical="center" wrapText="1"/>
    </xf>
    <xf numFmtId="0" fontId="68" fillId="0" borderId="109" xfId="0" applyFont="1" applyBorder="1" applyAlignment="1">
      <alignment horizontal="center" vertical="center" wrapText="1"/>
    </xf>
    <xf numFmtId="0" fontId="68" fillId="0" borderId="110" xfId="0" applyFont="1" applyBorder="1" applyAlignment="1">
      <alignment horizontal="center" vertical="center" wrapText="1"/>
    </xf>
    <xf numFmtId="0" fontId="66" fillId="0" borderId="125" xfId="0" applyFont="1" applyFill="1" applyBorder="1" applyAlignment="1">
      <alignment horizontal="center" vertical="center" wrapText="1"/>
    </xf>
    <xf numFmtId="0" fontId="66" fillId="0" borderId="126" xfId="0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center" vertical="center" wrapText="1"/>
    </xf>
    <xf numFmtId="0" fontId="66" fillId="0" borderId="127" xfId="0" applyFont="1" applyFill="1" applyBorder="1" applyAlignment="1">
      <alignment horizontal="center" vertical="center" wrapText="1"/>
    </xf>
    <xf numFmtId="0" fontId="68" fillId="0" borderId="117" xfId="0" applyFont="1" applyBorder="1" applyAlignment="1">
      <alignment horizontal="center" vertical="center" wrapText="1"/>
    </xf>
    <xf numFmtId="0" fontId="68" fillId="0" borderId="118" xfId="0" applyFont="1" applyBorder="1" applyAlignment="1">
      <alignment horizontal="center" vertical="center" wrapText="1"/>
    </xf>
    <xf numFmtId="0" fontId="68" fillId="0" borderId="120" xfId="0" applyFont="1" applyFill="1" applyBorder="1" applyAlignment="1">
      <alignment horizontal="center" vertical="center" wrapText="1"/>
    </xf>
    <xf numFmtId="0" fontId="68" fillId="0" borderId="121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2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4" fillId="0" borderId="92" xfId="0" applyFont="1" applyBorder="1" applyAlignment="1">
      <alignment horizontal="center" vertical="top"/>
    </xf>
    <xf numFmtId="0" fontId="23" fillId="0" borderId="87" xfId="0" applyFont="1" applyBorder="1" applyAlignment="1">
      <alignment horizontal="center"/>
    </xf>
    <xf numFmtId="0" fontId="26" fillId="0" borderId="128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29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/>
    </xf>
    <xf numFmtId="0" fontId="5" fillId="0" borderId="130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19" fillId="0" borderId="132" xfId="0" applyFont="1" applyBorder="1" applyAlignment="1">
      <alignment horizontal="center" vertical="center" shrinkToFit="1"/>
    </xf>
    <xf numFmtId="0" fontId="19" fillId="0" borderId="133" xfId="0" applyFont="1" applyBorder="1" applyAlignment="1">
      <alignment horizontal="center" vertical="center" shrinkToFit="1"/>
    </xf>
    <xf numFmtId="0" fontId="26" fillId="0" borderId="128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6" fillId="0" borderId="129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top"/>
    </xf>
    <xf numFmtId="0" fontId="19" fillId="0" borderId="128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129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64" fillId="0" borderId="93" xfId="0" applyFont="1" applyFill="1" applyBorder="1" applyAlignment="1">
      <alignment horizontal="center" vertical="center" wrapText="1"/>
    </xf>
    <xf numFmtId="0" fontId="64" fillId="0" borderId="3" xfId="0" applyFont="1" applyFill="1" applyBorder="1" applyAlignment="1">
      <alignment horizontal="center" vertical="center" wrapText="1"/>
    </xf>
    <xf numFmtId="0" fontId="21" fillId="0" borderId="122" xfId="0" applyFont="1" applyBorder="1" applyAlignment="1">
      <alignment horizontal="center" vertical="center" wrapText="1"/>
    </xf>
    <xf numFmtId="0" fontId="21" fillId="0" borderId="109" xfId="0" applyFont="1" applyBorder="1" applyAlignment="1">
      <alignment horizontal="center" vertical="center" wrapText="1"/>
    </xf>
    <xf numFmtId="0" fontId="21" fillId="0" borderId="118" xfId="0" applyFont="1" applyBorder="1" applyAlignment="1">
      <alignment horizontal="center" vertical="center" wrapText="1"/>
    </xf>
    <xf numFmtId="0" fontId="64" fillId="0" borderId="119" xfId="0" applyFont="1" applyFill="1" applyBorder="1" applyAlignment="1">
      <alignment horizontal="center" vertical="center" wrapText="1"/>
    </xf>
    <xf numFmtId="0" fontId="64" fillId="0" borderId="125" xfId="0" applyFont="1" applyFill="1" applyBorder="1" applyAlignment="1">
      <alignment horizontal="center" vertical="center" wrapText="1"/>
    </xf>
    <xf numFmtId="0" fontId="20" fillId="0" borderId="120" xfId="0" applyFont="1" applyFill="1" applyBorder="1" applyAlignment="1">
      <alignment horizontal="center" vertical="center" wrapText="1"/>
    </xf>
    <xf numFmtId="0" fontId="20" fillId="0" borderId="12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1" fillId="0" borderId="117" xfId="0" applyFont="1" applyBorder="1" applyAlignment="1">
      <alignment horizontal="center" vertical="center" wrapText="1"/>
    </xf>
    <xf numFmtId="0" fontId="21" fillId="0" borderId="110" xfId="0" applyFont="1" applyBorder="1" applyAlignment="1">
      <alignment horizontal="center" vertical="center" wrapText="1"/>
    </xf>
    <xf numFmtId="0" fontId="64" fillId="0" borderId="126" xfId="0" applyFont="1" applyFill="1" applyBorder="1" applyAlignment="1">
      <alignment horizontal="center" vertical="center" wrapText="1"/>
    </xf>
    <xf numFmtId="0" fontId="64" fillId="0" borderId="127" xfId="0" applyFont="1" applyFill="1" applyBorder="1" applyAlignment="1">
      <alignment horizontal="center" vertical="center" wrapText="1"/>
    </xf>
    <xf numFmtId="0" fontId="64" fillId="0" borderId="98" xfId="0" applyFont="1" applyFill="1" applyBorder="1" applyAlignment="1">
      <alignment horizontal="center" vertical="center" wrapText="1"/>
    </xf>
    <xf numFmtId="0" fontId="64" fillId="0" borderId="114" xfId="0" applyFont="1" applyFill="1" applyBorder="1" applyAlignment="1">
      <alignment horizontal="center" vertical="center" wrapText="1"/>
    </xf>
    <xf numFmtId="0" fontId="64" fillId="0" borderId="105" xfId="0" applyFont="1" applyFill="1" applyBorder="1" applyAlignment="1">
      <alignment horizontal="center" vertical="center" wrapText="1"/>
    </xf>
    <xf numFmtId="0" fontId="20" fillId="0" borderId="122" xfId="0" applyFont="1" applyBorder="1" applyAlignment="1">
      <alignment horizontal="center" vertical="center" wrapText="1"/>
    </xf>
    <xf numFmtId="0" fontId="20" fillId="0" borderId="109" xfId="0" applyFont="1" applyBorder="1" applyAlignment="1">
      <alignment horizontal="center" vertical="center" wrapText="1"/>
    </xf>
    <xf numFmtId="0" fontId="64" fillId="0" borderId="123" xfId="0" applyFont="1" applyFill="1" applyBorder="1" applyAlignment="1">
      <alignment horizontal="center" vertical="center" wrapText="1"/>
    </xf>
    <xf numFmtId="0" fontId="64" fillId="0" borderId="112" xfId="0" applyFont="1" applyFill="1" applyBorder="1" applyAlignment="1">
      <alignment horizontal="center" vertical="center" wrapText="1"/>
    </xf>
    <xf numFmtId="0" fontId="64" fillId="0" borderId="115" xfId="0" applyFont="1" applyFill="1" applyBorder="1" applyAlignment="1">
      <alignment horizontal="center" vertical="center" wrapText="1"/>
    </xf>
    <xf numFmtId="0" fontId="64" fillId="0" borderId="116" xfId="0" applyFont="1" applyFill="1" applyBorder="1" applyAlignment="1">
      <alignment horizontal="center" vertical="center" wrapText="1"/>
    </xf>
    <xf numFmtId="0" fontId="64" fillId="0" borderId="96" xfId="0" applyFont="1" applyFill="1" applyBorder="1" applyAlignment="1">
      <alignment horizontal="center" vertical="center" wrapText="1"/>
    </xf>
    <xf numFmtId="0" fontId="64" fillId="0" borderId="94" xfId="0" applyFont="1" applyFill="1" applyBorder="1" applyAlignment="1">
      <alignment horizontal="center" vertical="center" wrapText="1"/>
    </xf>
    <xf numFmtId="0" fontId="20" fillId="0" borderId="117" xfId="0" applyFont="1" applyBorder="1" applyAlignment="1">
      <alignment horizontal="center" vertical="center" wrapText="1"/>
    </xf>
    <xf numFmtId="0" fontId="20" fillId="0" borderId="118" xfId="0" applyFont="1" applyBorder="1" applyAlignment="1">
      <alignment horizontal="center" vertical="center" wrapText="1"/>
    </xf>
    <xf numFmtId="0" fontId="64" fillId="0" borderId="111" xfId="0" applyFont="1" applyFill="1" applyBorder="1" applyAlignment="1">
      <alignment horizontal="center" vertical="center" wrapText="1"/>
    </xf>
    <xf numFmtId="0" fontId="64" fillId="0" borderId="99" xfId="0" applyFont="1" applyFill="1" applyBorder="1" applyAlignment="1">
      <alignment horizontal="center" vertical="center" wrapText="1"/>
    </xf>
    <xf numFmtId="0" fontId="20" fillId="0" borderId="110" xfId="0" applyFont="1" applyBorder="1" applyAlignment="1">
      <alignment horizontal="center" vertical="center" wrapText="1"/>
    </xf>
    <xf numFmtId="0" fontId="64" fillId="0" borderId="113" xfId="0" applyFont="1" applyFill="1" applyBorder="1" applyAlignment="1">
      <alignment horizontal="center" vertical="center" wrapText="1"/>
    </xf>
    <xf numFmtId="0" fontId="64" fillId="0" borderId="106" xfId="0" applyFont="1" applyFill="1" applyBorder="1" applyAlignment="1">
      <alignment horizontal="center" vertical="center" wrapText="1"/>
    </xf>
    <xf numFmtId="0" fontId="21" fillId="0" borderId="120" xfId="0" applyFont="1" applyFill="1" applyBorder="1" applyAlignment="1">
      <alignment horizontal="center" vertical="center" wrapText="1"/>
    </xf>
    <xf numFmtId="0" fontId="21" fillId="0" borderId="12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64" fillId="0" borderId="95" xfId="0" applyFont="1" applyFill="1" applyBorder="1" applyAlignment="1">
      <alignment horizontal="center" vertical="center" wrapText="1"/>
    </xf>
    <xf numFmtId="0" fontId="64" fillId="0" borderId="1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 wrapText="1"/>
    </xf>
    <xf numFmtId="0" fontId="1" fillId="0" borderId="118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shrinkToFit="1"/>
    </xf>
    <xf numFmtId="0" fontId="2" fillId="0" borderId="133" xfId="0" applyFont="1" applyBorder="1" applyAlignment="1">
      <alignment horizontal="center" vertical="center" shrinkToFit="1"/>
    </xf>
    <xf numFmtId="0" fontId="23" fillId="0" borderId="12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2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20" xfId="0" applyFont="1" applyFill="1" applyBorder="1" applyAlignment="1">
      <alignment horizontal="center" vertical="center" wrapText="1"/>
    </xf>
    <xf numFmtId="0" fontId="15" fillId="0" borderId="12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22" xfId="0" applyFont="1" applyBorder="1" applyAlignment="1">
      <alignment horizontal="center" vertical="center" wrapText="1"/>
    </xf>
    <xf numFmtId="0" fontId="15" fillId="0" borderId="109" xfId="0" applyFont="1" applyBorder="1" applyAlignment="1">
      <alignment horizontal="center" vertical="center" wrapText="1"/>
    </xf>
    <xf numFmtId="0" fontId="15" fillId="0" borderId="117" xfId="0" applyFont="1" applyBorder="1" applyAlignment="1">
      <alignment horizontal="center" vertical="center" wrapText="1"/>
    </xf>
    <xf numFmtId="0" fontId="15" fillId="0" borderId="118" xfId="0" applyFont="1" applyBorder="1" applyAlignment="1">
      <alignment horizontal="center" vertical="center" wrapText="1"/>
    </xf>
    <xf numFmtId="0" fontId="15" fillId="0" borderId="110" xfId="0" applyFont="1" applyBorder="1" applyAlignment="1">
      <alignment horizontal="center" vertical="center" wrapText="1"/>
    </xf>
    <xf numFmtId="0" fontId="22" fillId="0" borderId="132" xfId="0" applyFont="1" applyFill="1" applyBorder="1" applyAlignment="1">
      <alignment horizontal="center" vertical="center"/>
    </xf>
    <xf numFmtId="0" fontId="22" fillId="0" borderId="87" xfId="0" applyFont="1" applyFill="1" applyBorder="1" applyAlignment="1">
      <alignment horizontal="center" vertical="center"/>
    </xf>
    <xf numFmtId="0" fontId="22" fillId="0" borderId="133" xfId="0" applyFont="1" applyFill="1" applyBorder="1" applyAlignment="1">
      <alignment horizontal="center" vertical="center"/>
    </xf>
    <xf numFmtId="0" fontId="22" fillId="0" borderId="12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29" xfId="0" applyFont="1" applyFill="1" applyBorder="1" applyAlignment="1">
      <alignment horizontal="center" vertical="center"/>
    </xf>
    <xf numFmtId="0" fontId="1" fillId="0" borderId="130" xfId="0" applyFont="1" applyFill="1" applyBorder="1" applyAlignment="1">
      <alignment horizontal="center" vertical="center"/>
    </xf>
    <xf numFmtId="0" fontId="1" fillId="0" borderId="134" xfId="0" applyFont="1" applyFill="1" applyBorder="1" applyAlignment="1">
      <alignment horizontal="center" vertical="center"/>
    </xf>
    <xf numFmtId="0" fontId="1" fillId="0" borderId="131" xfId="0" applyFont="1" applyFill="1" applyBorder="1" applyAlignment="1">
      <alignment horizontal="center" vertical="center"/>
    </xf>
    <xf numFmtId="0" fontId="12" fillId="0" borderId="132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2" fillId="0" borderId="133" xfId="0" applyFont="1" applyFill="1" applyBorder="1" applyAlignment="1">
      <alignment horizontal="center" vertical="center"/>
    </xf>
    <xf numFmtId="0" fontId="5" fillId="0" borderId="135" xfId="72" applyFont="1" applyBorder="1" applyAlignment="1">
      <alignment horizontal="center" vertical="center"/>
      <protection/>
    </xf>
    <xf numFmtId="0" fontId="5" fillId="0" borderId="95" xfId="72" applyFont="1" applyBorder="1" applyAlignment="1">
      <alignment horizontal="center" vertical="center"/>
      <protection/>
    </xf>
    <xf numFmtId="0" fontId="5" fillId="0" borderId="136" xfId="72" applyFont="1" applyBorder="1" applyAlignment="1">
      <alignment horizontal="center" vertical="center"/>
      <protection/>
    </xf>
    <xf numFmtId="0" fontId="5" fillId="0" borderId="124" xfId="72" applyFont="1" applyBorder="1" applyAlignment="1">
      <alignment horizontal="center" vertical="center"/>
      <protection/>
    </xf>
    <xf numFmtId="0" fontId="23" fillId="0" borderId="0" xfId="72" applyFont="1" applyAlignment="1">
      <alignment horizontal="center" vertical="center"/>
      <protection/>
    </xf>
    <xf numFmtId="0" fontId="5" fillId="0" borderId="137" xfId="72" applyFont="1" applyBorder="1" applyAlignment="1">
      <alignment horizontal="center" vertical="center"/>
      <protection/>
    </xf>
    <xf numFmtId="0" fontId="5" fillId="0" borderId="138" xfId="72" applyFont="1" applyBorder="1" applyAlignment="1">
      <alignment horizontal="center" vertical="center"/>
      <protection/>
    </xf>
    <xf numFmtId="0" fontId="19" fillId="0" borderId="139" xfId="72" applyFont="1" applyBorder="1" applyAlignment="1">
      <alignment horizontal="center" vertical="center" textRotation="255"/>
      <protection/>
    </xf>
    <xf numFmtId="0" fontId="19" fillId="0" borderId="140" xfId="72" applyFont="1" applyBorder="1" applyAlignment="1">
      <alignment horizontal="center" vertical="center" textRotation="255"/>
      <protection/>
    </xf>
    <xf numFmtId="0" fontId="19" fillId="0" borderId="141" xfId="72" applyFont="1" applyBorder="1" applyAlignment="1">
      <alignment horizontal="center" vertical="center" textRotation="255"/>
      <protection/>
    </xf>
    <xf numFmtId="0" fontId="19" fillId="0" borderId="139" xfId="72" applyNumberFormat="1" applyFont="1" applyBorder="1" applyAlignment="1">
      <alignment horizontal="center" vertical="center" textRotation="255"/>
      <protection/>
    </xf>
    <xf numFmtId="0" fontId="19" fillId="0" borderId="140" xfId="72" applyNumberFormat="1" applyFont="1" applyBorder="1" applyAlignment="1">
      <alignment horizontal="center" vertical="center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KWE標準" xfId="38"/>
    <cellStyle name="Normal - Style1" xfId="39"/>
    <cellStyle name="Normal_#18-Internet" xfId="40"/>
    <cellStyle name="Percent [2]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3" xfId="70"/>
    <cellStyle name="標準 4" xfId="71"/>
    <cellStyle name="標準_結果入力用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1209675</xdr:colOff>
      <xdr:row>4</xdr:row>
      <xdr:rowOff>0</xdr:rowOff>
    </xdr:from>
    <xdr:to>
      <xdr:col>7</xdr:col>
      <xdr:colOff>9525</xdr:colOff>
      <xdr:row>10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1209675" y="800100"/>
          <a:ext cx="24384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1228725</xdr:colOff>
      <xdr:row>12</xdr:row>
      <xdr:rowOff>28575</xdr:rowOff>
    </xdr:from>
    <xdr:to>
      <xdr:col>10</xdr:col>
      <xdr:colOff>9525</xdr:colOff>
      <xdr:row>21</xdr:row>
      <xdr:rowOff>9525</xdr:rowOff>
    </xdr:to>
    <xdr:sp>
      <xdr:nvSpPr>
        <xdr:cNvPr id="2" name="Line 4"/>
        <xdr:cNvSpPr>
          <a:spLocks/>
        </xdr:cNvSpPr>
      </xdr:nvSpPr>
      <xdr:spPr>
        <a:xfrm flipH="1" flipV="1">
          <a:off x="1228725" y="2476500"/>
          <a:ext cx="361950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1238250</xdr:colOff>
      <xdr:row>22</xdr:row>
      <xdr:rowOff>428625</xdr:rowOff>
    </xdr:from>
    <xdr:to>
      <xdr:col>9</xdr:col>
      <xdr:colOff>342900</xdr:colOff>
      <xdr:row>31</xdr:row>
      <xdr:rowOff>180975</xdr:rowOff>
    </xdr:to>
    <xdr:sp>
      <xdr:nvSpPr>
        <xdr:cNvPr id="3" name="Line 9"/>
        <xdr:cNvSpPr>
          <a:spLocks/>
        </xdr:cNvSpPr>
      </xdr:nvSpPr>
      <xdr:spPr>
        <a:xfrm flipH="1" flipV="1">
          <a:off x="1238250" y="4648200"/>
          <a:ext cx="354330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171450</xdr:colOff>
      <xdr:row>35</xdr:row>
      <xdr:rowOff>28575</xdr:rowOff>
    </xdr:from>
    <xdr:ext cx="104775" cy="28575"/>
    <xdr:sp fLocksText="0">
      <xdr:nvSpPr>
        <xdr:cNvPr id="4" name="Text Box 29"/>
        <xdr:cNvSpPr txBox="1">
          <a:spLocks noChangeArrowheads="1"/>
        </xdr:cNvSpPr>
      </xdr:nvSpPr>
      <xdr:spPr>
        <a:xfrm>
          <a:off x="3409950" y="70580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1219200</xdr:colOff>
      <xdr:row>34</xdr:row>
      <xdr:rowOff>9525</xdr:rowOff>
    </xdr:from>
    <xdr:to>
      <xdr:col>10</xdr:col>
      <xdr:colOff>19050</xdr:colOff>
      <xdr:row>42</xdr:row>
      <xdr:rowOff>171450</xdr:rowOff>
    </xdr:to>
    <xdr:sp>
      <xdr:nvSpPr>
        <xdr:cNvPr id="5" name="Line 31"/>
        <xdr:cNvSpPr>
          <a:spLocks/>
        </xdr:cNvSpPr>
      </xdr:nvSpPr>
      <xdr:spPr>
        <a:xfrm flipH="1" flipV="1">
          <a:off x="1219200" y="6858000"/>
          <a:ext cx="36385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171450</xdr:colOff>
      <xdr:row>46</xdr:row>
      <xdr:rowOff>28575</xdr:rowOff>
    </xdr:from>
    <xdr:ext cx="104775" cy="28575"/>
    <xdr:sp fLocksText="0">
      <xdr:nvSpPr>
        <xdr:cNvPr id="6" name="Text Box 29"/>
        <xdr:cNvSpPr txBox="1">
          <a:spLocks noChangeArrowheads="1"/>
        </xdr:cNvSpPr>
      </xdr:nvSpPr>
      <xdr:spPr>
        <a:xfrm>
          <a:off x="3409950" y="92583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1228725</xdr:colOff>
      <xdr:row>45</xdr:row>
      <xdr:rowOff>19050</xdr:rowOff>
    </xdr:from>
    <xdr:to>
      <xdr:col>10</xdr:col>
      <xdr:colOff>19050</xdr:colOff>
      <xdr:row>53</xdr:row>
      <xdr:rowOff>171450</xdr:rowOff>
    </xdr:to>
    <xdr:sp>
      <xdr:nvSpPr>
        <xdr:cNvPr id="7" name="Line 31"/>
        <xdr:cNvSpPr>
          <a:spLocks/>
        </xdr:cNvSpPr>
      </xdr:nvSpPr>
      <xdr:spPr>
        <a:xfrm flipH="1" flipV="1">
          <a:off x="1228725" y="9067800"/>
          <a:ext cx="362902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171450</xdr:colOff>
      <xdr:row>57</xdr:row>
      <xdr:rowOff>28575</xdr:rowOff>
    </xdr:from>
    <xdr:ext cx="104775" cy="28575"/>
    <xdr:sp fLocksText="0">
      <xdr:nvSpPr>
        <xdr:cNvPr id="8" name="Text Box 29"/>
        <xdr:cNvSpPr txBox="1">
          <a:spLocks noChangeArrowheads="1"/>
        </xdr:cNvSpPr>
      </xdr:nvSpPr>
      <xdr:spPr>
        <a:xfrm>
          <a:off x="3409950" y="114300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56</xdr:row>
      <xdr:rowOff>19050</xdr:rowOff>
    </xdr:from>
    <xdr:to>
      <xdr:col>10</xdr:col>
      <xdr:colOff>19050</xdr:colOff>
      <xdr:row>64</xdr:row>
      <xdr:rowOff>171450</xdr:rowOff>
    </xdr:to>
    <xdr:sp>
      <xdr:nvSpPr>
        <xdr:cNvPr id="9" name="Line 31"/>
        <xdr:cNvSpPr>
          <a:spLocks/>
        </xdr:cNvSpPr>
      </xdr:nvSpPr>
      <xdr:spPr>
        <a:xfrm flipH="1" flipV="1">
          <a:off x="1238250" y="11239500"/>
          <a:ext cx="361950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171450</xdr:colOff>
      <xdr:row>68</xdr:row>
      <xdr:rowOff>28575</xdr:rowOff>
    </xdr:from>
    <xdr:ext cx="104775" cy="28575"/>
    <xdr:sp fLocksText="0">
      <xdr:nvSpPr>
        <xdr:cNvPr id="10" name="Text Box 29"/>
        <xdr:cNvSpPr txBox="1">
          <a:spLocks noChangeArrowheads="1"/>
        </xdr:cNvSpPr>
      </xdr:nvSpPr>
      <xdr:spPr>
        <a:xfrm>
          <a:off x="3409950" y="136017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19050</xdr:colOff>
      <xdr:row>66</xdr:row>
      <xdr:rowOff>428625</xdr:rowOff>
    </xdr:from>
    <xdr:to>
      <xdr:col>10</xdr:col>
      <xdr:colOff>19050</xdr:colOff>
      <xdr:row>75</xdr:row>
      <xdr:rowOff>171450</xdr:rowOff>
    </xdr:to>
    <xdr:sp>
      <xdr:nvSpPr>
        <xdr:cNvPr id="11" name="Line 31"/>
        <xdr:cNvSpPr>
          <a:spLocks/>
        </xdr:cNvSpPr>
      </xdr:nvSpPr>
      <xdr:spPr>
        <a:xfrm flipH="1" flipV="1">
          <a:off x="1257300" y="13392150"/>
          <a:ext cx="36004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171450</xdr:colOff>
      <xdr:row>79</xdr:row>
      <xdr:rowOff>28575</xdr:rowOff>
    </xdr:from>
    <xdr:ext cx="104775" cy="28575"/>
    <xdr:sp fLocksText="0">
      <xdr:nvSpPr>
        <xdr:cNvPr id="12" name="Text Box 29"/>
        <xdr:cNvSpPr txBox="1">
          <a:spLocks noChangeArrowheads="1"/>
        </xdr:cNvSpPr>
      </xdr:nvSpPr>
      <xdr:spPr>
        <a:xfrm>
          <a:off x="3409950" y="157734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1228725</xdr:colOff>
      <xdr:row>78</xdr:row>
      <xdr:rowOff>9525</xdr:rowOff>
    </xdr:from>
    <xdr:to>
      <xdr:col>10</xdr:col>
      <xdr:colOff>19050</xdr:colOff>
      <xdr:row>86</xdr:row>
      <xdr:rowOff>171450</xdr:rowOff>
    </xdr:to>
    <xdr:sp>
      <xdr:nvSpPr>
        <xdr:cNvPr id="13" name="Line 31"/>
        <xdr:cNvSpPr>
          <a:spLocks/>
        </xdr:cNvSpPr>
      </xdr:nvSpPr>
      <xdr:spPr>
        <a:xfrm flipH="1" flipV="1">
          <a:off x="1228725" y="15573375"/>
          <a:ext cx="3629025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171450</xdr:colOff>
      <xdr:row>2</xdr:row>
      <xdr:rowOff>0</xdr:rowOff>
    </xdr:from>
    <xdr:ext cx="104775" cy="66675"/>
    <xdr:sp fLocksText="0">
      <xdr:nvSpPr>
        <xdr:cNvPr id="1" name="Text Box 8"/>
        <xdr:cNvSpPr txBox="1">
          <a:spLocks noChangeArrowheads="1"/>
        </xdr:cNvSpPr>
      </xdr:nvSpPr>
      <xdr:spPr>
        <a:xfrm>
          <a:off x="2905125" y="3810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9525</xdr:colOff>
      <xdr:row>3</xdr:row>
      <xdr:rowOff>9525</xdr:rowOff>
    </xdr:from>
    <xdr:to>
      <xdr:col>13</xdr:col>
      <xdr:colOff>28575</xdr:colOff>
      <xdr:row>15</xdr:row>
      <xdr:rowOff>0</xdr:rowOff>
    </xdr:to>
    <xdr:sp>
      <xdr:nvSpPr>
        <xdr:cNvPr id="2" name="Line 20"/>
        <xdr:cNvSpPr>
          <a:spLocks/>
        </xdr:cNvSpPr>
      </xdr:nvSpPr>
      <xdr:spPr>
        <a:xfrm flipH="1" flipV="1">
          <a:off x="1028700" y="866775"/>
          <a:ext cx="4143375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171450</xdr:colOff>
      <xdr:row>16</xdr:row>
      <xdr:rowOff>0</xdr:rowOff>
    </xdr:from>
    <xdr:ext cx="104775" cy="66675"/>
    <xdr:sp fLocksText="0">
      <xdr:nvSpPr>
        <xdr:cNvPr id="3" name="Text Box 8"/>
        <xdr:cNvSpPr txBox="1">
          <a:spLocks noChangeArrowheads="1"/>
        </xdr:cNvSpPr>
      </xdr:nvSpPr>
      <xdr:spPr>
        <a:xfrm>
          <a:off x="2905125" y="31051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9525</xdr:colOff>
      <xdr:row>17</xdr:row>
      <xdr:rowOff>9525</xdr:rowOff>
    </xdr:from>
    <xdr:to>
      <xdr:col>13</xdr:col>
      <xdr:colOff>28575</xdr:colOff>
      <xdr:row>29</xdr:row>
      <xdr:rowOff>0</xdr:rowOff>
    </xdr:to>
    <xdr:sp>
      <xdr:nvSpPr>
        <xdr:cNvPr id="4" name="Line 20"/>
        <xdr:cNvSpPr>
          <a:spLocks/>
        </xdr:cNvSpPr>
      </xdr:nvSpPr>
      <xdr:spPr>
        <a:xfrm flipH="1" flipV="1">
          <a:off x="1028700" y="3590925"/>
          <a:ext cx="4143375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171450</xdr:colOff>
      <xdr:row>30</xdr:row>
      <xdr:rowOff>0</xdr:rowOff>
    </xdr:from>
    <xdr:ext cx="104775" cy="66675"/>
    <xdr:sp fLocksText="0">
      <xdr:nvSpPr>
        <xdr:cNvPr id="5" name="Text Box 8"/>
        <xdr:cNvSpPr txBox="1">
          <a:spLocks noChangeArrowheads="1"/>
        </xdr:cNvSpPr>
      </xdr:nvSpPr>
      <xdr:spPr>
        <a:xfrm>
          <a:off x="2905125" y="58293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9525</xdr:colOff>
      <xdr:row>31</xdr:row>
      <xdr:rowOff>9525</xdr:rowOff>
    </xdr:from>
    <xdr:to>
      <xdr:col>13</xdr:col>
      <xdr:colOff>28575</xdr:colOff>
      <xdr:row>43</xdr:row>
      <xdr:rowOff>0</xdr:rowOff>
    </xdr:to>
    <xdr:sp>
      <xdr:nvSpPr>
        <xdr:cNvPr id="6" name="Line 20"/>
        <xdr:cNvSpPr>
          <a:spLocks/>
        </xdr:cNvSpPr>
      </xdr:nvSpPr>
      <xdr:spPr>
        <a:xfrm flipH="1" flipV="1">
          <a:off x="1028700" y="6315075"/>
          <a:ext cx="4143375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171450</xdr:colOff>
      <xdr:row>44</xdr:row>
      <xdr:rowOff>0</xdr:rowOff>
    </xdr:from>
    <xdr:ext cx="104775" cy="66675"/>
    <xdr:sp fLocksText="0">
      <xdr:nvSpPr>
        <xdr:cNvPr id="7" name="Text Box 8"/>
        <xdr:cNvSpPr txBox="1">
          <a:spLocks noChangeArrowheads="1"/>
        </xdr:cNvSpPr>
      </xdr:nvSpPr>
      <xdr:spPr>
        <a:xfrm>
          <a:off x="2905125" y="85534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9525</xdr:colOff>
      <xdr:row>45</xdr:row>
      <xdr:rowOff>9525</xdr:rowOff>
    </xdr:from>
    <xdr:to>
      <xdr:col>13</xdr:col>
      <xdr:colOff>28575</xdr:colOff>
      <xdr:row>57</xdr:row>
      <xdr:rowOff>0</xdr:rowOff>
    </xdr:to>
    <xdr:sp>
      <xdr:nvSpPr>
        <xdr:cNvPr id="8" name="Line 20"/>
        <xdr:cNvSpPr>
          <a:spLocks/>
        </xdr:cNvSpPr>
      </xdr:nvSpPr>
      <xdr:spPr>
        <a:xfrm flipH="1" flipV="1">
          <a:off x="1028700" y="9039225"/>
          <a:ext cx="4143375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171450</xdr:colOff>
      <xdr:row>60</xdr:row>
      <xdr:rowOff>28575</xdr:rowOff>
    </xdr:from>
    <xdr:ext cx="104775" cy="28575"/>
    <xdr:sp fLocksText="0">
      <xdr:nvSpPr>
        <xdr:cNvPr id="9" name="Text Box 29"/>
        <xdr:cNvSpPr txBox="1">
          <a:spLocks noChangeArrowheads="1"/>
        </xdr:cNvSpPr>
      </xdr:nvSpPr>
      <xdr:spPr>
        <a:xfrm>
          <a:off x="2905125" y="119824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1019175</xdr:colOff>
      <xdr:row>59</xdr:row>
      <xdr:rowOff>9525</xdr:rowOff>
    </xdr:from>
    <xdr:to>
      <xdr:col>10</xdr:col>
      <xdr:colOff>19050</xdr:colOff>
      <xdr:row>67</xdr:row>
      <xdr:rowOff>171450</xdr:rowOff>
    </xdr:to>
    <xdr:sp>
      <xdr:nvSpPr>
        <xdr:cNvPr id="10" name="Line 31"/>
        <xdr:cNvSpPr>
          <a:spLocks/>
        </xdr:cNvSpPr>
      </xdr:nvSpPr>
      <xdr:spPr>
        <a:xfrm flipH="1" flipV="1">
          <a:off x="1019175" y="11782425"/>
          <a:ext cx="31051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171450</xdr:colOff>
      <xdr:row>69</xdr:row>
      <xdr:rowOff>0</xdr:rowOff>
    </xdr:from>
    <xdr:ext cx="104775" cy="66675"/>
    <xdr:sp fLocksText="0">
      <xdr:nvSpPr>
        <xdr:cNvPr id="11" name="Text Box 8"/>
        <xdr:cNvSpPr txBox="1">
          <a:spLocks noChangeArrowheads="1"/>
        </xdr:cNvSpPr>
      </xdr:nvSpPr>
      <xdr:spPr>
        <a:xfrm>
          <a:off x="2905125" y="135159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9525</xdr:colOff>
      <xdr:row>70</xdr:row>
      <xdr:rowOff>9525</xdr:rowOff>
    </xdr:from>
    <xdr:to>
      <xdr:col>13</xdr:col>
      <xdr:colOff>28575</xdr:colOff>
      <xdr:row>82</xdr:row>
      <xdr:rowOff>0</xdr:rowOff>
    </xdr:to>
    <xdr:sp>
      <xdr:nvSpPr>
        <xdr:cNvPr id="12" name="Line 20"/>
        <xdr:cNvSpPr>
          <a:spLocks/>
        </xdr:cNvSpPr>
      </xdr:nvSpPr>
      <xdr:spPr>
        <a:xfrm flipH="1" flipV="1">
          <a:off x="1028700" y="14001750"/>
          <a:ext cx="4143375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171450</xdr:colOff>
      <xdr:row>2</xdr:row>
      <xdr:rowOff>0</xdr:rowOff>
    </xdr:from>
    <xdr:ext cx="104775" cy="66675"/>
    <xdr:sp fLocksText="0">
      <xdr:nvSpPr>
        <xdr:cNvPr id="1" name="Text Box 8"/>
        <xdr:cNvSpPr txBox="1">
          <a:spLocks noChangeArrowheads="1"/>
        </xdr:cNvSpPr>
      </xdr:nvSpPr>
      <xdr:spPr>
        <a:xfrm>
          <a:off x="2971800" y="4572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171450</xdr:colOff>
      <xdr:row>2</xdr:row>
      <xdr:rowOff>0</xdr:rowOff>
    </xdr:from>
    <xdr:ext cx="104775" cy="66675"/>
    <xdr:sp fLocksText="0">
      <xdr:nvSpPr>
        <xdr:cNvPr id="2" name="Text Box 8"/>
        <xdr:cNvSpPr txBox="1">
          <a:spLocks noChangeArrowheads="1"/>
        </xdr:cNvSpPr>
      </xdr:nvSpPr>
      <xdr:spPr>
        <a:xfrm>
          <a:off x="2971800" y="4572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171450</xdr:colOff>
      <xdr:row>2</xdr:row>
      <xdr:rowOff>0</xdr:rowOff>
    </xdr:from>
    <xdr:ext cx="104775" cy="66675"/>
    <xdr:sp fLocksText="0">
      <xdr:nvSpPr>
        <xdr:cNvPr id="3" name="Text Box 8"/>
        <xdr:cNvSpPr txBox="1">
          <a:spLocks noChangeArrowheads="1"/>
        </xdr:cNvSpPr>
      </xdr:nvSpPr>
      <xdr:spPr>
        <a:xfrm>
          <a:off x="2971800" y="4572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171450</xdr:colOff>
      <xdr:row>2</xdr:row>
      <xdr:rowOff>0</xdr:rowOff>
    </xdr:from>
    <xdr:ext cx="104775" cy="66675"/>
    <xdr:sp fLocksText="0">
      <xdr:nvSpPr>
        <xdr:cNvPr id="4" name="Text Box 8"/>
        <xdr:cNvSpPr txBox="1">
          <a:spLocks noChangeArrowheads="1"/>
        </xdr:cNvSpPr>
      </xdr:nvSpPr>
      <xdr:spPr>
        <a:xfrm>
          <a:off x="2971800" y="4572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171450</xdr:colOff>
      <xdr:row>5</xdr:row>
      <xdr:rowOff>28575</xdr:rowOff>
    </xdr:from>
    <xdr:ext cx="104775" cy="28575"/>
    <xdr:sp fLocksText="0">
      <xdr:nvSpPr>
        <xdr:cNvPr id="5" name="Text Box 29"/>
        <xdr:cNvSpPr txBox="1">
          <a:spLocks noChangeArrowheads="1"/>
        </xdr:cNvSpPr>
      </xdr:nvSpPr>
      <xdr:spPr>
        <a:xfrm>
          <a:off x="2971800" y="16383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1085850</xdr:colOff>
      <xdr:row>4</xdr:row>
      <xdr:rowOff>9525</xdr:rowOff>
    </xdr:from>
    <xdr:to>
      <xdr:col>10</xdr:col>
      <xdr:colOff>19050</xdr:colOff>
      <xdr:row>12</xdr:row>
      <xdr:rowOff>171450</xdr:rowOff>
    </xdr:to>
    <xdr:sp>
      <xdr:nvSpPr>
        <xdr:cNvPr id="6" name="Line 31"/>
        <xdr:cNvSpPr>
          <a:spLocks/>
        </xdr:cNvSpPr>
      </xdr:nvSpPr>
      <xdr:spPr>
        <a:xfrm flipH="1" flipV="1">
          <a:off x="1085850" y="1400175"/>
          <a:ext cx="310515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171450</xdr:colOff>
      <xdr:row>14</xdr:row>
      <xdr:rowOff>0</xdr:rowOff>
    </xdr:from>
    <xdr:ext cx="104775" cy="66675"/>
    <xdr:sp fLocksText="0">
      <xdr:nvSpPr>
        <xdr:cNvPr id="7" name="Text Box 8"/>
        <xdr:cNvSpPr txBox="1">
          <a:spLocks noChangeArrowheads="1"/>
        </xdr:cNvSpPr>
      </xdr:nvSpPr>
      <xdr:spPr>
        <a:xfrm>
          <a:off x="2971800" y="3743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9525</xdr:colOff>
      <xdr:row>15</xdr:row>
      <xdr:rowOff>9525</xdr:rowOff>
    </xdr:from>
    <xdr:to>
      <xdr:col>13</xdr:col>
      <xdr:colOff>28575</xdr:colOff>
      <xdr:row>27</xdr:row>
      <xdr:rowOff>0</xdr:rowOff>
    </xdr:to>
    <xdr:sp>
      <xdr:nvSpPr>
        <xdr:cNvPr id="8" name="Line 20"/>
        <xdr:cNvSpPr>
          <a:spLocks/>
        </xdr:cNvSpPr>
      </xdr:nvSpPr>
      <xdr:spPr>
        <a:xfrm flipH="1" flipV="1">
          <a:off x="1095375" y="4505325"/>
          <a:ext cx="4143375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171450</xdr:colOff>
      <xdr:row>28</xdr:row>
      <xdr:rowOff>0</xdr:rowOff>
    </xdr:from>
    <xdr:ext cx="104775" cy="66675"/>
    <xdr:sp fLocksText="0">
      <xdr:nvSpPr>
        <xdr:cNvPr id="9" name="Text Box 8"/>
        <xdr:cNvSpPr txBox="1">
          <a:spLocks noChangeArrowheads="1"/>
        </xdr:cNvSpPr>
      </xdr:nvSpPr>
      <xdr:spPr>
        <a:xfrm>
          <a:off x="2971800" y="75057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9525</xdr:colOff>
      <xdr:row>29</xdr:row>
      <xdr:rowOff>9525</xdr:rowOff>
    </xdr:from>
    <xdr:to>
      <xdr:col>13</xdr:col>
      <xdr:colOff>28575</xdr:colOff>
      <xdr:row>41</xdr:row>
      <xdr:rowOff>0</xdr:rowOff>
    </xdr:to>
    <xdr:sp>
      <xdr:nvSpPr>
        <xdr:cNvPr id="10" name="Line 20"/>
        <xdr:cNvSpPr>
          <a:spLocks/>
        </xdr:cNvSpPr>
      </xdr:nvSpPr>
      <xdr:spPr>
        <a:xfrm flipH="1" flipV="1">
          <a:off x="1095375" y="8267700"/>
          <a:ext cx="4143375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171450</xdr:colOff>
      <xdr:row>2</xdr:row>
      <xdr:rowOff>0</xdr:rowOff>
    </xdr:from>
    <xdr:ext cx="104775" cy="66675"/>
    <xdr:sp fLocksText="0">
      <xdr:nvSpPr>
        <xdr:cNvPr id="1" name="Text Box 8"/>
        <xdr:cNvSpPr txBox="1">
          <a:spLocks noChangeArrowheads="1"/>
        </xdr:cNvSpPr>
      </xdr:nvSpPr>
      <xdr:spPr>
        <a:xfrm>
          <a:off x="3467100" y="6572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171450</xdr:colOff>
      <xdr:row>2</xdr:row>
      <xdr:rowOff>0</xdr:rowOff>
    </xdr:from>
    <xdr:ext cx="104775" cy="66675"/>
    <xdr:sp fLocksText="0">
      <xdr:nvSpPr>
        <xdr:cNvPr id="2" name="Text Box 8"/>
        <xdr:cNvSpPr txBox="1">
          <a:spLocks noChangeArrowheads="1"/>
        </xdr:cNvSpPr>
      </xdr:nvSpPr>
      <xdr:spPr>
        <a:xfrm>
          <a:off x="3467100" y="6572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171450</xdr:colOff>
      <xdr:row>2</xdr:row>
      <xdr:rowOff>0</xdr:rowOff>
    </xdr:from>
    <xdr:ext cx="104775" cy="66675"/>
    <xdr:sp fLocksText="0">
      <xdr:nvSpPr>
        <xdr:cNvPr id="3" name="Text Box 8"/>
        <xdr:cNvSpPr txBox="1">
          <a:spLocks noChangeArrowheads="1"/>
        </xdr:cNvSpPr>
      </xdr:nvSpPr>
      <xdr:spPr>
        <a:xfrm>
          <a:off x="3467100" y="6572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171450</xdr:colOff>
      <xdr:row>2</xdr:row>
      <xdr:rowOff>0</xdr:rowOff>
    </xdr:from>
    <xdr:ext cx="104775" cy="66675"/>
    <xdr:sp fLocksText="0">
      <xdr:nvSpPr>
        <xdr:cNvPr id="4" name="Text Box 8"/>
        <xdr:cNvSpPr txBox="1">
          <a:spLocks noChangeArrowheads="1"/>
        </xdr:cNvSpPr>
      </xdr:nvSpPr>
      <xdr:spPr>
        <a:xfrm>
          <a:off x="3467100" y="6572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171450</xdr:colOff>
      <xdr:row>12</xdr:row>
      <xdr:rowOff>28575</xdr:rowOff>
    </xdr:from>
    <xdr:ext cx="104775" cy="28575"/>
    <xdr:sp fLocksText="0">
      <xdr:nvSpPr>
        <xdr:cNvPr id="5" name="Text Box 29"/>
        <xdr:cNvSpPr txBox="1">
          <a:spLocks noChangeArrowheads="1"/>
        </xdr:cNvSpPr>
      </xdr:nvSpPr>
      <xdr:spPr>
        <a:xfrm>
          <a:off x="3467100" y="40957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9525</xdr:colOff>
      <xdr:row>11</xdr:row>
      <xdr:rowOff>0</xdr:rowOff>
    </xdr:from>
    <xdr:to>
      <xdr:col>9</xdr:col>
      <xdr:colOff>409575</xdr:colOff>
      <xdr:row>20</xdr:row>
      <xdr:rowOff>9525</xdr:rowOff>
    </xdr:to>
    <xdr:sp>
      <xdr:nvSpPr>
        <xdr:cNvPr id="6" name="Line 31"/>
        <xdr:cNvSpPr>
          <a:spLocks/>
        </xdr:cNvSpPr>
      </xdr:nvSpPr>
      <xdr:spPr>
        <a:xfrm flipH="1" flipV="1">
          <a:off x="1257300" y="3848100"/>
          <a:ext cx="367665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171450</xdr:colOff>
      <xdr:row>21</xdr:row>
      <xdr:rowOff>0</xdr:rowOff>
    </xdr:from>
    <xdr:ext cx="104775" cy="66675"/>
    <xdr:sp fLocksText="0">
      <xdr:nvSpPr>
        <xdr:cNvPr id="7" name="Text Box 8"/>
        <xdr:cNvSpPr txBox="1">
          <a:spLocks noChangeArrowheads="1"/>
        </xdr:cNvSpPr>
      </xdr:nvSpPr>
      <xdr:spPr>
        <a:xfrm>
          <a:off x="3467100" y="62007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171450</xdr:colOff>
      <xdr:row>21</xdr:row>
      <xdr:rowOff>0</xdr:rowOff>
    </xdr:from>
    <xdr:ext cx="104775" cy="66675"/>
    <xdr:sp fLocksText="0">
      <xdr:nvSpPr>
        <xdr:cNvPr id="8" name="Text Box 8"/>
        <xdr:cNvSpPr txBox="1">
          <a:spLocks noChangeArrowheads="1"/>
        </xdr:cNvSpPr>
      </xdr:nvSpPr>
      <xdr:spPr>
        <a:xfrm>
          <a:off x="3467100" y="62007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1228725</xdr:colOff>
      <xdr:row>2</xdr:row>
      <xdr:rowOff>742950</xdr:rowOff>
    </xdr:from>
    <xdr:to>
      <xdr:col>6</xdr:col>
      <xdr:colOff>390525</xdr:colOff>
      <xdr:row>8</xdr:row>
      <xdr:rowOff>200025</xdr:rowOff>
    </xdr:to>
    <xdr:sp>
      <xdr:nvSpPr>
        <xdr:cNvPr id="9" name="Line 3"/>
        <xdr:cNvSpPr>
          <a:spLocks/>
        </xdr:cNvSpPr>
      </xdr:nvSpPr>
      <xdr:spPr>
        <a:xfrm flipH="1" flipV="1">
          <a:off x="1228725" y="1400175"/>
          <a:ext cx="24574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7"/>
  <sheetViews>
    <sheetView tabSelected="1" zoomScalePageLayoutView="0" workbookViewId="0" topLeftCell="A1">
      <selection activeCell="L91" sqref="L91"/>
    </sheetView>
  </sheetViews>
  <sheetFormatPr defaultColWidth="9.00390625" defaultRowHeight="13.5"/>
  <cols>
    <col min="1" max="1" width="16.25390625" style="0" customWidth="1"/>
    <col min="2" max="10" width="5.25390625" style="24" customWidth="1"/>
    <col min="11" max="12" width="4.50390625" style="24" customWidth="1"/>
    <col min="13" max="13" width="5.375" style="24" customWidth="1"/>
    <col min="14" max="15" width="4.50390625" style="24" customWidth="1"/>
    <col min="16" max="17" width="4.75390625" style="24" customWidth="1"/>
    <col min="18" max="19" width="5.625" style="24" customWidth="1"/>
    <col min="20" max="20" width="5.125" style="24" customWidth="1"/>
    <col min="21" max="21" width="4.125" style="23" customWidth="1"/>
    <col min="22" max="22" width="3.25390625" style="21" bestFit="1" customWidth="1"/>
    <col min="23" max="23" width="3.25390625" style="22" bestFit="1" customWidth="1"/>
    <col min="24" max="24" width="2.875" style="22" bestFit="1" customWidth="1"/>
    <col min="25" max="25" width="3.25390625" style="21" bestFit="1" customWidth="1"/>
    <col min="26" max="26" width="3.25390625" style="22" bestFit="1" customWidth="1"/>
    <col min="27" max="27" width="2.875" style="22" bestFit="1" customWidth="1"/>
    <col min="28" max="28" width="3.25390625" style="21" bestFit="1" customWidth="1"/>
    <col min="29" max="29" width="3.25390625" style="22" bestFit="1" customWidth="1"/>
    <col min="30" max="30" width="2.875" style="22" bestFit="1" customWidth="1"/>
    <col min="31" max="31" width="3.25390625" style="21" bestFit="1" customWidth="1"/>
    <col min="32" max="32" width="3.25390625" style="22" bestFit="1" customWidth="1"/>
    <col min="33" max="33" width="2.875" style="4" bestFit="1" customWidth="1"/>
    <col min="34" max="34" width="9.00390625" style="5" customWidth="1"/>
  </cols>
  <sheetData>
    <row r="1" spans="1:32" ht="21" customHeight="1">
      <c r="A1" s="269" t="s">
        <v>11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5"/>
      <c r="S1" s="25"/>
      <c r="T1" s="25"/>
      <c r="U1" s="2"/>
      <c r="V1" s="2"/>
      <c r="W1" s="3"/>
      <c r="X1" s="3"/>
      <c r="Y1" s="2"/>
      <c r="Z1" s="3"/>
      <c r="AA1" s="3"/>
      <c r="AB1" s="2"/>
      <c r="AC1" s="3"/>
      <c r="AD1" s="3"/>
      <c r="AE1" s="2"/>
      <c r="AF1" s="3"/>
    </row>
    <row r="2" spans="2:34" s="6" customFormat="1" ht="9" customHeight="1" thickBo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9"/>
      <c r="W2" s="10"/>
      <c r="X2" s="10"/>
      <c r="Y2" s="9"/>
      <c r="Z2" s="10"/>
      <c r="AA2" s="10"/>
      <c r="AB2" s="9"/>
      <c r="AC2" s="10"/>
      <c r="AD2" s="10"/>
      <c r="AE2" s="9"/>
      <c r="AF2" s="10"/>
      <c r="AG2" s="11"/>
      <c r="AH2" s="12"/>
    </row>
    <row r="3" spans="2:34" s="6" customFormat="1" ht="14.25" customHeight="1" hidden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9"/>
      <c r="W3" s="10">
        <f>IF(SUM(B3:B3)&lt;SUM(D3:D3),1,0)</f>
        <v>0</v>
      </c>
      <c r="X3" s="10"/>
      <c r="Y3" s="9"/>
      <c r="Z3" s="10">
        <f>IF(SUM(E3:E3)&lt;SUM(H3:H3),1,0)</f>
        <v>0</v>
      </c>
      <c r="AA3" s="10"/>
      <c r="AB3" s="9"/>
      <c r="AC3" s="10">
        <f>IF(SUM(H3:K3)&lt;SUM(M3:M3),1,0)</f>
        <v>0</v>
      </c>
      <c r="AD3" s="10"/>
      <c r="AE3" s="9"/>
      <c r="AF3" s="10">
        <f>IF(SUM(K3:K3)&lt;SUM(M3:M3),1,0)</f>
        <v>0</v>
      </c>
      <c r="AG3" s="11"/>
      <c r="AH3" s="12"/>
    </row>
    <row r="4" spans="1:31" s="6" customFormat="1" ht="33" customHeight="1" thickBot="1">
      <c r="A4" s="73" t="s">
        <v>106</v>
      </c>
      <c r="B4" s="288" t="s">
        <v>107</v>
      </c>
      <c r="C4" s="289"/>
      <c r="D4" s="290"/>
      <c r="E4" s="291" t="s">
        <v>105</v>
      </c>
      <c r="F4" s="289"/>
      <c r="G4" s="291"/>
      <c r="H4" s="74" t="s">
        <v>1</v>
      </c>
      <c r="I4" s="75" t="s">
        <v>2</v>
      </c>
      <c r="J4" s="76" t="s">
        <v>3</v>
      </c>
      <c r="K4" s="76" t="s">
        <v>4</v>
      </c>
      <c r="L4" s="76" t="s">
        <v>5</v>
      </c>
      <c r="M4" s="76" t="s">
        <v>6</v>
      </c>
      <c r="N4" s="77" t="s">
        <v>7</v>
      </c>
      <c r="O4" s="7"/>
      <c r="P4" s="18" t="s">
        <v>1</v>
      </c>
      <c r="Q4" s="19" t="s">
        <v>2</v>
      </c>
      <c r="R4" s="10"/>
      <c r="S4" s="9" t="s">
        <v>1</v>
      </c>
      <c r="T4" s="10" t="s">
        <v>2</v>
      </c>
      <c r="U4" s="10"/>
      <c r="V4" s="9"/>
      <c r="W4" s="10"/>
      <c r="X4" s="10"/>
      <c r="Y4" s="9"/>
      <c r="Z4" s="10"/>
      <c r="AA4" s="11"/>
      <c r="AB4" s="11"/>
      <c r="AC4" s="11"/>
      <c r="AD4" s="11"/>
      <c r="AE4" s="12"/>
    </row>
    <row r="5" spans="1:31" s="6" customFormat="1" ht="14.25" customHeight="1" thickTop="1">
      <c r="A5" s="292" t="str">
        <f>B4</f>
        <v>SELFISH</v>
      </c>
      <c r="B5" s="78"/>
      <c r="C5" s="79"/>
      <c r="D5" s="80"/>
      <c r="E5" s="81">
        <v>11</v>
      </c>
      <c r="F5" s="79"/>
      <c r="G5" s="82">
        <v>1</v>
      </c>
      <c r="H5" s="293">
        <f>SUM(R5,U5,X5,AA5)</f>
        <v>1</v>
      </c>
      <c r="I5" s="282">
        <v>0</v>
      </c>
      <c r="J5" s="282">
        <f>SUM(P5:P7)-SUM(Q5:Q7)+SUM(S5:S7)-SUM(T5:T7)+SUM(V5:V7)-SUM(W5:W7)+SUM(Y5:Y7)-SUM(Z5:Z7)</f>
        <v>2</v>
      </c>
      <c r="K5" s="282">
        <f>L5-M5</f>
        <v>19</v>
      </c>
      <c r="L5" s="282">
        <f>SUM(,E5:E7)</f>
        <v>22</v>
      </c>
      <c r="M5" s="282">
        <f>SUM(G5:G7,)</f>
        <v>3</v>
      </c>
      <c r="N5" s="284">
        <v>1</v>
      </c>
      <c r="O5" s="7"/>
      <c r="P5" s="18">
        <f aca="true" t="shared" si="0" ref="P5:P10">IF(B5&gt;D5,1,0)</f>
        <v>0</v>
      </c>
      <c r="Q5" s="19">
        <f aca="true" t="shared" si="1" ref="Q5:Q10">IF(B5&lt;D5,1,0)</f>
        <v>0</v>
      </c>
      <c r="R5" s="10">
        <f>IF(SUM(P5:P7)&gt;SUM(Q5:Q7),1,0)</f>
        <v>0</v>
      </c>
      <c r="S5" s="9">
        <f aca="true" t="shared" si="2" ref="S5:S10">IF(E5&gt;G5,1,0)</f>
        <v>1</v>
      </c>
      <c r="T5" s="10">
        <f aca="true" t="shared" si="3" ref="T5:T10">IF(E5&lt;G5,1,0)</f>
        <v>0</v>
      </c>
      <c r="U5" s="10">
        <f>IF(SUM(S5:S7)&gt;SUM(T5:T7),1,0)</f>
        <v>1</v>
      </c>
      <c r="V5" s="9"/>
      <c r="W5" s="10"/>
      <c r="X5" s="10"/>
      <c r="Y5" s="9"/>
      <c r="Z5" s="10"/>
      <c r="AA5" s="10"/>
      <c r="AB5" s="11"/>
      <c r="AC5" s="11"/>
      <c r="AD5" s="11"/>
      <c r="AE5" s="12"/>
    </row>
    <row r="6" spans="1:31" s="6" customFormat="1" ht="14.25" customHeight="1">
      <c r="A6" s="273"/>
      <c r="B6" s="83"/>
      <c r="C6" s="84"/>
      <c r="D6" s="85"/>
      <c r="E6" s="86"/>
      <c r="F6" s="84" t="s">
        <v>124</v>
      </c>
      <c r="G6" s="87"/>
      <c r="H6" s="276"/>
      <c r="I6" s="279"/>
      <c r="J6" s="279"/>
      <c r="K6" s="279"/>
      <c r="L6" s="279"/>
      <c r="M6" s="279"/>
      <c r="N6" s="271"/>
      <c r="O6" s="7"/>
      <c r="P6" s="18">
        <f t="shared" si="0"/>
        <v>0</v>
      </c>
      <c r="Q6" s="19">
        <f t="shared" si="1"/>
        <v>0</v>
      </c>
      <c r="R6" s="10"/>
      <c r="S6" s="9">
        <f t="shared" si="2"/>
        <v>0</v>
      </c>
      <c r="T6" s="10">
        <f t="shared" si="3"/>
        <v>0</v>
      </c>
      <c r="U6" s="10"/>
      <c r="V6" s="9"/>
      <c r="W6" s="10"/>
      <c r="X6" s="10"/>
      <c r="Y6" s="9"/>
      <c r="Z6" s="10"/>
      <c r="AA6" s="11"/>
      <c r="AB6" s="11"/>
      <c r="AC6" s="11"/>
      <c r="AD6" s="11"/>
      <c r="AE6" s="12"/>
    </row>
    <row r="7" spans="1:31" s="6" customFormat="1" ht="14.25" customHeight="1">
      <c r="A7" s="286"/>
      <c r="B7" s="88"/>
      <c r="C7" s="89"/>
      <c r="D7" s="90"/>
      <c r="E7" s="91">
        <v>11</v>
      </c>
      <c r="F7" s="89"/>
      <c r="G7" s="92">
        <v>2</v>
      </c>
      <c r="H7" s="287"/>
      <c r="I7" s="283"/>
      <c r="J7" s="283"/>
      <c r="K7" s="283"/>
      <c r="L7" s="283"/>
      <c r="M7" s="283"/>
      <c r="N7" s="272"/>
      <c r="O7" s="7"/>
      <c r="P7" s="18">
        <f t="shared" si="0"/>
        <v>0</v>
      </c>
      <c r="Q7" s="19">
        <f t="shared" si="1"/>
        <v>0</v>
      </c>
      <c r="R7" s="10"/>
      <c r="S7" s="9">
        <f t="shared" si="2"/>
        <v>1</v>
      </c>
      <c r="T7" s="10">
        <f t="shared" si="3"/>
        <v>0</v>
      </c>
      <c r="U7" s="10"/>
      <c r="V7" s="9"/>
      <c r="W7" s="10"/>
      <c r="X7" s="10"/>
      <c r="Y7" s="9"/>
      <c r="Z7" s="10"/>
      <c r="AA7" s="11"/>
      <c r="AB7" s="11"/>
      <c r="AC7" s="11"/>
      <c r="AD7" s="11"/>
      <c r="AE7" s="12"/>
    </row>
    <row r="8" spans="1:31" s="6" customFormat="1" ht="14.25" customHeight="1">
      <c r="A8" s="273" t="str">
        <f>E4</f>
        <v>FATMAN</v>
      </c>
      <c r="B8" s="93">
        <f>G5</f>
        <v>1</v>
      </c>
      <c r="C8" s="94"/>
      <c r="D8" s="95">
        <f>E5</f>
        <v>11</v>
      </c>
      <c r="E8" s="96"/>
      <c r="F8" s="94"/>
      <c r="G8" s="97"/>
      <c r="H8" s="275">
        <f>SUM(R8,U8,X8,AA8)</f>
        <v>0</v>
      </c>
      <c r="I8" s="278">
        <v>1</v>
      </c>
      <c r="J8" s="278">
        <f>SUM(P8:P10)-SUM(Q8:Q10)+SUM(S8:S10)-SUM(T8:T10)+SUM(V8:V10)-SUM(W8:W10)+SUM(Y8:Y10)-SUM(Z8:Z10)</f>
        <v>-2</v>
      </c>
      <c r="K8" s="278">
        <f>L8-M8</f>
        <v>-19</v>
      </c>
      <c r="L8" s="278">
        <f>SUM(,B8:B10)</f>
        <v>3</v>
      </c>
      <c r="M8" s="278">
        <f>SUM(D8:D10,)</f>
        <v>22</v>
      </c>
      <c r="N8" s="270">
        <v>2</v>
      </c>
      <c r="O8" s="7"/>
      <c r="P8" s="18">
        <f t="shared" si="0"/>
        <v>0</v>
      </c>
      <c r="Q8" s="19">
        <f t="shared" si="1"/>
        <v>1</v>
      </c>
      <c r="R8" s="10">
        <f>IF(SUM(P8:P10)&gt;SUM(Q8:Q10),1,0)</f>
        <v>0</v>
      </c>
      <c r="S8" s="9">
        <f t="shared" si="2"/>
        <v>0</v>
      </c>
      <c r="T8" s="10">
        <f t="shared" si="3"/>
        <v>0</v>
      </c>
      <c r="U8" s="10">
        <f>IF(SUM(S8:S10)&gt;SUM(T8:T10),1,0)</f>
        <v>0</v>
      </c>
      <c r="V8" s="9"/>
      <c r="W8" s="10"/>
      <c r="X8" s="10"/>
      <c r="Y8" s="9"/>
      <c r="Z8" s="10"/>
      <c r="AA8" s="10"/>
      <c r="AB8" s="11"/>
      <c r="AC8" s="11"/>
      <c r="AD8" s="11"/>
      <c r="AE8" s="12"/>
    </row>
    <row r="9" spans="1:31" s="6" customFormat="1" ht="14.25" customHeight="1">
      <c r="A9" s="273"/>
      <c r="B9" s="26">
        <f>G6</f>
        <v>0</v>
      </c>
      <c r="C9" s="84" t="s">
        <v>125</v>
      </c>
      <c r="D9" s="27">
        <f>E6</f>
        <v>0</v>
      </c>
      <c r="E9" s="86"/>
      <c r="F9" s="84"/>
      <c r="G9" s="87"/>
      <c r="H9" s="276"/>
      <c r="I9" s="279"/>
      <c r="J9" s="279"/>
      <c r="K9" s="279"/>
      <c r="L9" s="279"/>
      <c r="M9" s="279"/>
      <c r="N9" s="271"/>
      <c r="O9" s="7"/>
      <c r="P9" s="18">
        <f t="shared" si="0"/>
        <v>0</v>
      </c>
      <c r="Q9" s="19">
        <f t="shared" si="1"/>
        <v>0</v>
      </c>
      <c r="R9" s="10"/>
      <c r="S9" s="9">
        <f t="shared" si="2"/>
        <v>0</v>
      </c>
      <c r="T9" s="10">
        <f t="shared" si="3"/>
        <v>0</v>
      </c>
      <c r="U9" s="10"/>
      <c r="V9" s="9"/>
      <c r="W9" s="10"/>
      <c r="X9" s="10"/>
      <c r="Y9" s="9"/>
      <c r="Z9" s="10"/>
      <c r="AA9" s="11"/>
      <c r="AB9" s="11"/>
      <c r="AC9" s="11"/>
      <c r="AD9" s="11"/>
      <c r="AE9" s="12"/>
    </row>
    <row r="10" spans="1:31" s="6" customFormat="1" ht="14.25" customHeight="1" thickBot="1">
      <c r="A10" s="274"/>
      <c r="B10" s="98">
        <f>G7</f>
        <v>2</v>
      </c>
      <c r="C10" s="99"/>
      <c r="D10" s="100">
        <f>E7</f>
        <v>11</v>
      </c>
      <c r="E10" s="101"/>
      <c r="F10" s="99"/>
      <c r="G10" s="102"/>
      <c r="H10" s="277"/>
      <c r="I10" s="280"/>
      <c r="J10" s="280"/>
      <c r="K10" s="280"/>
      <c r="L10" s="280"/>
      <c r="M10" s="280"/>
      <c r="N10" s="281"/>
      <c r="O10" s="7"/>
      <c r="P10" s="18">
        <f t="shared" si="0"/>
        <v>0</v>
      </c>
      <c r="Q10" s="19">
        <f t="shared" si="1"/>
        <v>1</v>
      </c>
      <c r="R10" s="10"/>
      <c r="S10" s="9">
        <f t="shared" si="2"/>
        <v>0</v>
      </c>
      <c r="T10" s="10">
        <f t="shared" si="3"/>
        <v>0</v>
      </c>
      <c r="U10" s="10"/>
      <c r="V10" s="9"/>
      <c r="W10" s="10"/>
      <c r="X10" s="10"/>
      <c r="Y10" s="9"/>
      <c r="Z10" s="10"/>
      <c r="AA10" s="11"/>
      <c r="AB10" s="11"/>
      <c r="AC10" s="11"/>
      <c r="AD10" s="11"/>
      <c r="AE10" s="12"/>
    </row>
    <row r="11" spans="2:34" s="6" customFormat="1" ht="11.25" customHeight="1" thickBo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9"/>
      <c r="T11" s="19"/>
      <c r="U11" s="9"/>
      <c r="V11" s="10"/>
      <c r="W11" s="10"/>
      <c r="X11" s="9"/>
      <c r="Y11" s="10"/>
      <c r="Z11" s="10"/>
      <c r="AA11" s="9"/>
      <c r="AB11" s="10"/>
      <c r="AC11" s="10"/>
      <c r="AD11" s="9"/>
      <c r="AE11" s="11"/>
      <c r="AF11" s="11"/>
      <c r="AG11" s="11"/>
      <c r="AH11" s="12"/>
    </row>
    <row r="12" spans="1:34" s="6" customFormat="1" ht="33" customHeight="1" thickBot="1">
      <c r="A12" s="73" t="s">
        <v>8</v>
      </c>
      <c r="B12" s="288" t="s">
        <v>9</v>
      </c>
      <c r="C12" s="289"/>
      <c r="D12" s="290"/>
      <c r="E12" s="291" t="s">
        <v>12</v>
      </c>
      <c r="F12" s="291"/>
      <c r="G12" s="291"/>
      <c r="H12" s="288" t="s">
        <v>13</v>
      </c>
      <c r="I12" s="289"/>
      <c r="J12" s="290"/>
      <c r="K12" s="74" t="s">
        <v>1</v>
      </c>
      <c r="L12" s="75" t="s">
        <v>2</v>
      </c>
      <c r="M12" s="76" t="s">
        <v>3</v>
      </c>
      <c r="N12" s="76" t="s">
        <v>4</v>
      </c>
      <c r="O12" s="76" t="s">
        <v>5</v>
      </c>
      <c r="P12" s="76" t="s">
        <v>6</v>
      </c>
      <c r="Q12" s="77" t="s">
        <v>7</v>
      </c>
      <c r="R12" s="7"/>
      <c r="S12" s="18" t="s">
        <v>1</v>
      </c>
      <c r="T12" s="19" t="s">
        <v>2</v>
      </c>
      <c r="U12" s="10"/>
      <c r="V12" s="9" t="s">
        <v>1</v>
      </c>
      <c r="W12" s="10" t="s">
        <v>2</v>
      </c>
      <c r="X12" s="10"/>
      <c r="Y12" s="9" t="s">
        <v>1</v>
      </c>
      <c r="Z12" s="10" t="s">
        <v>2</v>
      </c>
      <c r="AA12" s="10"/>
      <c r="AB12" s="9"/>
      <c r="AC12" s="10"/>
      <c r="AD12" s="11"/>
      <c r="AE12" s="11"/>
      <c r="AF12" s="11"/>
      <c r="AG12" s="11"/>
      <c r="AH12" s="12"/>
    </row>
    <row r="13" spans="1:34" s="6" customFormat="1" ht="14.25" customHeight="1" thickTop="1">
      <c r="A13" s="292" t="str">
        <f>B12</f>
        <v>ＯＲＢＩＴ</v>
      </c>
      <c r="B13" s="78"/>
      <c r="C13" s="79"/>
      <c r="D13" s="80"/>
      <c r="E13" s="81">
        <v>11</v>
      </c>
      <c r="F13" s="79"/>
      <c r="G13" s="82">
        <v>8</v>
      </c>
      <c r="H13" s="103">
        <v>7</v>
      </c>
      <c r="I13" s="79"/>
      <c r="J13" s="104">
        <v>11</v>
      </c>
      <c r="K13" s="293">
        <f>SUM(U13,X13,AA13,AD13)</f>
        <v>1</v>
      </c>
      <c r="L13" s="282">
        <v>1</v>
      </c>
      <c r="M13" s="282">
        <f>SUM(S13:S15)-SUM(T13:T15)+SUM(V13:V15)-SUM(W13:W15)+SUM(Y13:Y15)-SUM(Z13:Z15)+SUM(AB13:AB15)-SUM(AC13:AC15)</f>
        <v>1</v>
      </c>
      <c r="N13" s="282">
        <f>O13-P13</f>
        <v>3</v>
      </c>
      <c r="O13" s="282">
        <f>SUM(,E13:E15,H13:H15)</f>
        <v>43</v>
      </c>
      <c r="P13" s="282">
        <f>SUM(G13:G15,J13:J15)</f>
        <v>40</v>
      </c>
      <c r="Q13" s="284">
        <v>2</v>
      </c>
      <c r="R13" s="7"/>
      <c r="S13" s="18">
        <f aca="true" t="shared" si="4" ref="S13:S21">IF(B13&gt;D13,1,0)</f>
        <v>0</v>
      </c>
      <c r="T13" s="19">
        <f aca="true" t="shared" si="5" ref="T13:T21">IF(B13&lt;D13,1,0)</f>
        <v>0</v>
      </c>
      <c r="U13" s="10">
        <f>IF(SUM(S13:S15)&gt;SUM(T13:T15),1,0)</f>
        <v>0</v>
      </c>
      <c r="V13" s="9">
        <f aca="true" t="shared" si="6" ref="V13:V21">IF(E13&gt;G13,1,0)</f>
        <v>1</v>
      </c>
      <c r="W13" s="10">
        <f aca="true" t="shared" si="7" ref="W13:W21">IF(E13&lt;G13,1,0)</f>
        <v>0</v>
      </c>
      <c r="X13" s="10">
        <f>IF(SUM(V13:V15)&gt;SUM(W13:W15),1,0)</f>
        <v>1</v>
      </c>
      <c r="Y13" s="9">
        <f aca="true" t="shared" si="8" ref="Y13:Y21">IF(H13&gt;J13,1,0)</f>
        <v>0</v>
      </c>
      <c r="Z13" s="10">
        <f aca="true" t="shared" si="9" ref="Z13:Z21">IF(H13&lt;J13,1,0)</f>
        <v>1</v>
      </c>
      <c r="AA13" s="10">
        <f>IF(SUM(Y13:Y15)&gt;SUM(Z13:Z15),1,0)</f>
        <v>0</v>
      </c>
      <c r="AB13" s="9"/>
      <c r="AC13" s="10"/>
      <c r="AD13" s="10"/>
      <c r="AE13" s="11"/>
      <c r="AF13" s="11"/>
      <c r="AG13" s="11"/>
      <c r="AH13" s="12"/>
    </row>
    <row r="14" spans="1:34" s="6" customFormat="1" ht="14.25" customHeight="1">
      <c r="A14" s="273"/>
      <c r="B14" s="83"/>
      <c r="C14" s="84"/>
      <c r="D14" s="85"/>
      <c r="E14" s="86"/>
      <c r="F14" s="84" t="s">
        <v>124</v>
      </c>
      <c r="G14" s="87"/>
      <c r="H14" s="105">
        <v>11</v>
      </c>
      <c r="I14" s="84" t="s">
        <v>125</v>
      </c>
      <c r="J14" s="106">
        <v>4</v>
      </c>
      <c r="K14" s="276"/>
      <c r="L14" s="279"/>
      <c r="M14" s="279"/>
      <c r="N14" s="279"/>
      <c r="O14" s="279"/>
      <c r="P14" s="279"/>
      <c r="Q14" s="271"/>
      <c r="R14" s="7"/>
      <c r="S14" s="18">
        <f t="shared" si="4"/>
        <v>0</v>
      </c>
      <c r="T14" s="19">
        <f t="shared" si="5"/>
        <v>0</v>
      </c>
      <c r="U14" s="10"/>
      <c r="V14" s="9">
        <f t="shared" si="6"/>
        <v>0</v>
      </c>
      <c r="W14" s="10">
        <f t="shared" si="7"/>
        <v>0</v>
      </c>
      <c r="X14" s="10"/>
      <c r="Y14" s="9">
        <f t="shared" si="8"/>
        <v>1</v>
      </c>
      <c r="Z14" s="10">
        <f t="shared" si="9"/>
        <v>0</v>
      </c>
      <c r="AA14" s="10"/>
      <c r="AB14" s="9"/>
      <c r="AC14" s="10"/>
      <c r="AD14" s="11"/>
      <c r="AE14" s="11"/>
      <c r="AF14" s="11"/>
      <c r="AG14" s="11"/>
      <c r="AH14" s="12"/>
    </row>
    <row r="15" spans="1:34" s="6" customFormat="1" ht="14.25" customHeight="1">
      <c r="A15" s="286"/>
      <c r="B15" s="88"/>
      <c r="C15" s="89"/>
      <c r="D15" s="90"/>
      <c r="E15" s="91">
        <v>11</v>
      </c>
      <c r="F15" s="89"/>
      <c r="G15" s="92">
        <v>6</v>
      </c>
      <c r="H15" s="107">
        <v>3</v>
      </c>
      <c r="I15" s="89"/>
      <c r="J15" s="108">
        <v>11</v>
      </c>
      <c r="K15" s="287"/>
      <c r="L15" s="283"/>
      <c r="M15" s="283"/>
      <c r="N15" s="283"/>
      <c r="O15" s="283"/>
      <c r="P15" s="283"/>
      <c r="Q15" s="272"/>
      <c r="R15" s="7"/>
      <c r="S15" s="18">
        <f t="shared" si="4"/>
        <v>0</v>
      </c>
      <c r="T15" s="19">
        <f t="shared" si="5"/>
        <v>0</v>
      </c>
      <c r="U15" s="10"/>
      <c r="V15" s="9">
        <f t="shared" si="6"/>
        <v>1</v>
      </c>
      <c r="W15" s="10">
        <f t="shared" si="7"/>
        <v>0</v>
      </c>
      <c r="X15" s="10"/>
      <c r="Y15" s="9">
        <f t="shared" si="8"/>
        <v>0</v>
      </c>
      <c r="Z15" s="10">
        <f t="shared" si="9"/>
        <v>1</v>
      </c>
      <c r="AA15" s="10"/>
      <c r="AB15" s="9"/>
      <c r="AC15" s="10"/>
      <c r="AD15" s="11"/>
      <c r="AE15" s="11"/>
      <c r="AF15" s="11"/>
      <c r="AG15" s="11"/>
      <c r="AH15" s="12"/>
    </row>
    <row r="16" spans="1:34" s="6" customFormat="1" ht="14.25" customHeight="1">
      <c r="A16" s="273" t="str">
        <f>E12</f>
        <v>どっイーン</v>
      </c>
      <c r="B16" s="93">
        <f>G13</f>
        <v>8</v>
      </c>
      <c r="C16" s="94"/>
      <c r="D16" s="95">
        <f>E13</f>
        <v>11</v>
      </c>
      <c r="E16" s="96"/>
      <c r="F16" s="94"/>
      <c r="G16" s="97"/>
      <c r="H16" s="109">
        <v>5</v>
      </c>
      <c r="I16" s="94"/>
      <c r="J16" s="110">
        <v>11</v>
      </c>
      <c r="K16" s="275">
        <f>SUM(U16,X16,AA16,AD16)</f>
        <v>0</v>
      </c>
      <c r="L16" s="278">
        <v>2</v>
      </c>
      <c r="M16" s="278">
        <f>SUM(S16:S18)-SUM(T16:T18)+SUM(V16:V18)-SUM(W16:W18)+SUM(Y16:Y18)-SUM(Z16:Z18)+SUM(AB16:AB18)-SUM(AC16:AC18)</f>
        <v>-4</v>
      </c>
      <c r="N16" s="278">
        <f>O16-P16</f>
        <v>-16</v>
      </c>
      <c r="O16" s="278">
        <f>SUM(,B16:B18,H16:H18)</f>
        <v>30</v>
      </c>
      <c r="P16" s="278">
        <f>SUM(D16:D18,J16:J18)</f>
        <v>46</v>
      </c>
      <c r="Q16" s="270">
        <v>1</v>
      </c>
      <c r="R16" s="7"/>
      <c r="S16" s="18">
        <f t="shared" si="4"/>
        <v>0</v>
      </c>
      <c r="T16" s="19">
        <f t="shared" si="5"/>
        <v>1</v>
      </c>
      <c r="U16" s="10">
        <f>IF(SUM(S16:S18)&gt;SUM(T16:T18),1,0)</f>
        <v>0</v>
      </c>
      <c r="V16" s="9">
        <f t="shared" si="6"/>
        <v>0</v>
      </c>
      <c r="W16" s="10">
        <f t="shared" si="7"/>
        <v>0</v>
      </c>
      <c r="X16" s="10">
        <f>IF(SUM(V16:V18)&gt;SUM(W16:W18),1,0)</f>
        <v>0</v>
      </c>
      <c r="Y16" s="9">
        <f t="shared" si="8"/>
        <v>0</v>
      </c>
      <c r="Z16" s="10">
        <f t="shared" si="9"/>
        <v>1</v>
      </c>
      <c r="AA16" s="10">
        <f>IF(SUM(Y16:Y18)&gt;SUM(Z16:Z18),1,0)</f>
        <v>0</v>
      </c>
      <c r="AB16" s="9"/>
      <c r="AC16" s="10"/>
      <c r="AD16" s="10"/>
      <c r="AE16" s="11"/>
      <c r="AF16" s="11"/>
      <c r="AG16" s="11"/>
      <c r="AH16" s="12"/>
    </row>
    <row r="17" spans="1:34" s="6" customFormat="1" ht="14.25" customHeight="1">
      <c r="A17" s="273"/>
      <c r="B17" s="26">
        <f>G14</f>
        <v>0</v>
      </c>
      <c r="C17" s="84" t="s">
        <v>125</v>
      </c>
      <c r="D17" s="27">
        <f>E14</f>
        <v>0</v>
      </c>
      <c r="E17" s="86"/>
      <c r="F17" s="84"/>
      <c r="G17" s="87"/>
      <c r="H17" s="105"/>
      <c r="I17" s="84" t="s">
        <v>125</v>
      </c>
      <c r="J17" s="106"/>
      <c r="K17" s="276"/>
      <c r="L17" s="279"/>
      <c r="M17" s="279"/>
      <c r="N17" s="279"/>
      <c r="O17" s="279"/>
      <c r="P17" s="279"/>
      <c r="Q17" s="271"/>
      <c r="R17" s="7"/>
      <c r="S17" s="18">
        <f t="shared" si="4"/>
        <v>0</v>
      </c>
      <c r="T17" s="19">
        <f t="shared" si="5"/>
        <v>0</v>
      </c>
      <c r="U17" s="10"/>
      <c r="V17" s="9">
        <f t="shared" si="6"/>
        <v>0</v>
      </c>
      <c r="W17" s="10">
        <f t="shared" si="7"/>
        <v>0</v>
      </c>
      <c r="X17" s="10"/>
      <c r="Y17" s="9">
        <f t="shared" si="8"/>
        <v>0</v>
      </c>
      <c r="Z17" s="10">
        <f t="shared" si="9"/>
        <v>0</v>
      </c>
      <c r="AA17" s="10"/>
      <c r="AB17" s="9"/>
      <c r="AC17" s="10"/>
      <c r="AD17" s="11"/>
      <c r="AE17" s="11"/>
      <c r="AF17" s="11"/>
      <c r="AG17" s="11"/>
      <c r="AH17" s="12"/>
    </row>
    <row r="18" spans="1:34" s="6" customFormat="1" ht="14.25" customHeight="1">
      <c r="A18" s="286"/>
      <c r="B18" s="111">
        <f>G15</f>
        <v>6</v>
      </c>
      <c r="C18" s="112"/>
      <c r="D18" s="113">
        <f>E15</f>
        <v>11</v>
      </c>
      <c r="E18" s="114"/>
      <c r="F18" s="112"/>
      <c r="G18" s="115"/>
      <c r="H18" s="116">
        <v>11</v>
      </c>
      <c r="I18" s="112"/>
      <c r="J18" s="117">
        <v>13</v>
      </c>
      <c r="K18" s="287"/>
      <c r="L18" s="283"/>
      <c r="M18" s="283"/>
      <c r="N18" s="283"/>
      <c r="O18" s="283"/>
      <c r="P18" s="283"/>
      <c r="Q18" s="272"/>
      <c r="R18" s="7"/>
      <c r="S18" s="18">
        <f t="shared" si="4"/>
        <v>0</v>
      </c>
      <c r="T18" s="19">
        <f t="shared" si="5"/>
        <v>1</v>
      </c>
      <c r="U18" s="10"/>
      <c r="V18" s="9">
        <f t="shared" si="6"/>
        <v>0</v>
      </c>
      <c r="W18" s="10">
        <f t="shared" si="7"/>
        <v>0</v>
      </c>
      <c r="X18" s="10"/>
      <c r="Y18" s="9">
        <f t="shared" si="8"/>
        <v>0</v>
      </c>
      <c r="Z18" s="10">
        <f t="shared" si="9"/>
        <v>1</v>
      </c>
      <c r="AA18" s="10"/>
      <c r="AB18" s="9"/>
      <c r="AC18" s="10"/>
      <c r="AD18" s="11"/>
      <c r="AE18" s="11"/>
      <c r="AF18" s="11"/>
      <c r="AG18" s="11"/>
      <c r="AH18" s="12"/>
    </row>
    <row r="19" spans="1:34" s="6" customFormat="1" ht="14.25" customHeight="1">
      <c r="A19" s="285" t="str">
        <f>H12</f>
        <v>チリ～ン</v>
      </c>
      <c r="B19" s="118">
        <f>J13</f>
        <v>11</v>
      </c>
      <c r="C19" s="119"/>
      <c r="D19" s="120">
        <f>H13</f>
        <v>7</v>
      </c>
      <c r="E19" s="121">
        <f>J16</f>
        <v>11</v>
      </c>
      <c r="F19" s="119"/>
      <c r="G19" s="122">
        <f>H16</f>
        <v>5</v>
      </c>
      <c r="H19" s="123"/>
      <c r="I19" s="119"/>
      <c r="J19" s="124"/>
      <c r="K19" s="275">
        <f>SUM(U19,X19,AA19,AD19)</f>
        <v>2</v>
      </c>
      <c r="L19" s="278">
        <v>0</v>
      </c>
      <c r="M19" s="278">
        <f>SUM(S19:S21)-SUM(T19:T21)+SUM(V19:V21)-SUM(W19:W21)+SUM(Y19:Y21)-SUM(Z19:Z21)+SUM(AB19:AB21)-SUM(AC19:AC21)</f>
        <v>3</v>
      </c>
      <c r="N19" s="278">
        <f>O19-P19</f>
        <v>13</v>
      </c>
      <c r="O19" s="278">
        <f>SUM(,E19:E21,B19:B21)</f>
        <v>50</v>
      </c>
      <c r="P19" s="278">
        <f>SUM(D19:D21,G19:G21)</f>
        <v>37</v>
      </c>
      <c r="Q19" s="270">
        <v>3</v>
      </c>
      <c r="R19" s="7"/>
      <c r="S19" s="18">
        <f t="shared" si="4"/>
        <v>1</v>
      </c>
      <c r="T19" s="19">
        <f t="shared" si="5"/>
        <v>0</v>
      </c>
      <c r="U19" s="10">
        <f>IF(SUM(S19:S21)&gt;SUM(T19:T21),1,0)</f>
        <v>1</v>
      </c>
      <c r="V19" s="9">
        <f t="shared" si="6"/>
        <v>1</v>
      </c>
      <c r="W19" s="10">
        <f t="shared" si="7"/>
        <v>0</v>
      </c>
      <c r="X19" s="10">
        <f>IF(SUM(V19:V21)&gt;SUM(W19:W21),1,0)</f>
        <v>1</v>
      </c>
      <c r="Y19" s="9">
        <f t="shared" si="8"/>
        <v>0</v>
      </c>
      <c r="Z19" s="10">
        <f t="shared" si="9"/>
        <v>0</v>
      </c>
      <c r="AA19" s="10">
        <f>IF(SUM(Y19:Y21)&gt;SUM(Z19:Z21),1,0)</f>
        <v>0</v>
      </c>
      <c r="AB19" s="9"/>
      <c r="AC19" s="10"/>
      <c r="AD19" s="10"/>
      <c r="AE19" s="11"/>
      <c r="AF19" s="11"/>
      <c r="AG19" s="11"/>
      <c r="AH19" s="12"/>
    </row>
    <row r="20" spans="1:34" s="6" customFormat="1" ht="14.25" customHeight="1">
      <c r="A20" s="273"/>
      <c r="B20" s="83">
        <f>J14</f>
        <v>4</v>
      </c>
      <c r="C20" s="84" t="s">
        <v>124</v>
      </c>
      <c r="D20" s="85">
        <f>H14</f>
        <v>11</v>
      </c>
      <c r="E20" s="28">
        <f>J17</f>
        <v>0</v>
      </c>
      <c r="F20" s="84" t="s">
        <v>124</v>
      </c>
      <c r="G20" s="29">
        <f>H17</f>
        <v>0</v>
      </c>
      <c r="H20" s="105"/>
      <c r="I20" s="84"/>
      <c r="J20" s="106"/>
      <c r="K20" s="276"/>
      <c r="L20" s="279"/>
      <c r="M20" s="279"/>
      <c r="N20" s="279"/>
      <c r="O20" s="279"/>
      <c r="P20" s="279"/>
      <c r="Q20" s="271"/>
      <c r="R20" s="7"/>
      <c r="S20" s="18">
        <f t="shared" si="4"/>
        <v>0</v>
      </c>
      <c r="T20" s="19">
        <f t="shared" si="5"/>
        <v>1</v>
      </c>
      <c r="U20" s="10"/>
      <c r="V20" s="9">
        <f t="shared" si="6"/>
        <v>0</v>
      </c>
      <c r="W20" s="10">
        <f t="shared" si="7"/>
        <v>0</v>
      </c>
      <c r="X20" s="10"/>
      <c r="Y20" s="9">
        <f t="shared" si="8"/>
        <v>0</v>
      </c>
      <c r="Z20" s="10">
        <f t="shared" si="9"/>
        <v>0</v>
      </c>
      <c r="AA20" s="10"/>
      <c r="AB20" s="9"/>
      <c r="AC20" s="10"/>
      <c r="AD20" s="11"/>
      <c r="AE20" s="11"/>
      <c r="AF20" s="11"/>
      <c r="AG20" s="11"/>
      <c r="AH20" s="12"/>
    </row>
    <row r="21" spans="1:34" s="6" customFormat="1" ht="14.25" customHeight="1" thickBot="1">
      <c r="A21" s="274"/>
      <c r="B21" s="98">
        <f>J15</f>
        <v>11</v>
      </c>
      <c r="C21" s="99"/>
      <c r="D21" s="100">
        <f>H15</f>
        <v>3</v>
      </c>
      <c r="E21" s="101">
        <f>J18</f>
        <v>13</v>
      </c>
      <c r="F21" s="99"/>
      <c r="G21" s="102">
        <f>H18</f>
        <v>11</v>
      </c>
      <c r="H21" s="125"/>
      <c r="I21" s="99"/>
      <c r="J21" s="126"/>
      <c r="K21" s="277"/>
      <c r="L21" s="280"/>
      <c r="M21" s="280"/>
      <c r="N21" s="280"/>
      <c r="O21" s="280"/>
      <c r="P21" s="280"/>
      <c r="Q21" s="281"/>
      <c r="R21" s="7"/>
      <c r="S21" s="18">
        <f t="shared" si="4"/>
        <v>1</v>
      </c>
      <c r="T21" s="19">
        <f t="shared" si="5"/>
        <v>0</v>
      </c>
      <c r="U21" s="10"/>
      <c r="V21" s="9">
        <f t="shared" si="6"/>
        <v>1</v>
      </c>
      <c r="W21" s="10">
        <f t="shared" si="7"/>
        <v>0</v>
      </c>
      <c r="X21" s="10"/>
      <c r="Y21" s="9">
        <f t="shared" si="8"/>
        <v>0</v>
      </c>
      <c r="Z21" s="10">
        <f t="shared" si="9"/>
        <v>0</v>
      </c>
      <c r="AA21" s="10"/>
      <c r="AB21" s="9"/>
      <c r="AC21" s="10"/>
      <c r="AD21" s="11"/>
      <c r="AE21" s="11"/>
      <c r="AF21" s="11"/>
      <c r="AG21" s="11"/>
      <c r="AH21" s="12"/>
    </row>
    <row r="22" spans="1:34" s="6" customFormat="1" ht="11.25" customHeight="1" thickBot="1">
      <c r="A22" s="12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7"/>
      <c r="S22" s="18"/>
      <c r="T22" s="19"/>
      <c r="U22" s="10"/>
      <c r="V22" s="9"/>
      <c r="W22" s="10"/>
      <c r="X22" s="10"/>
      <c r="Y22" s="9"/>
      <c r="Z22" s="10"/>
      <c r="AA22" s="10"/>
      <c r="AB22" s="9"/>
      <c r="AC22" s="10"/>
      <c r="AD22" s="11"/>
      <c r="AE22" s="11"/>
      <c r="AF22" s="11"/>
      <c r="AG22" s="11"/>
      <c r="AH22" s="12"/>
    </row>
    <row r="23" spans="1:34" s="6" customFormat="1" ht="33.75" customHeight="1" thickBot="1">
      <c r="A23" s="73" t="s">
        <v>108</v>
      </c>
      <c r="B23" s="288" t="s">
        <v>14</v>
      </c>
      <c r="C23" s="289"/>
      <c r="D23" s="290"/>
      <c r="E23" s="291" t="s">
        <v>15</v>
      </c>
      <c r="F23" s="291"/>
      <c r="G23" s="291"/>
      <c r="H23" s="288" t="s">
        <v>109</v>
      </c>
      <c r="I23" s="289"/>
      <c r="J23" s="290"/>
      <c r="K23" s="74" t="s">
        <v>1</v>
      </c>
      <c r="L23" s="75" t="s">
        <v>2</v>
      </c>
      <c r="M23" s="76" t="s">
        <v>3</v>
      </c>
      <c r="N23" s="76" t="s">
        <v>4</v>
      </c>
      <c r="O23" s="76" t="s">
        <v>5</v>
      </c>
      <c r="P23" s="76" t="s">
        <v>6</v>
      </c>
      <c r="Q23" s="77" t="s">
        <v>7</v>
      </c>
      <c r="R23" s="7"/>
      <c r="S23" s="18" t="s">
        <v>1</v>
      </c>
      <c r="T23" s="19" t="s">
        <v>2</v>
      </c>
      <c r="U23" s="10"/>
      <c r="V23" s="9" t="s">
        <v>1</v>
      </c>
      <c r="W23" s="10" t="s">
        <v>2</v>
      </c>
      <c r="X23" s="10"/>
      <c r="Y23" s="9" t="s">
        <v>1</v>
      </c>
      <c r="Z23" s="10" t="s">
        <v>2</v>
      </c>
      <c r="AA23" s="10"/>
      <c r="AB23" s="9"/>
      <c r="AC23" s="10"/>
      <c r="AD23" s="11"/>
      <c r="AE23" s="11"/>
      <c r="AF23" s="11"/>
      <c r="AG23" s="11"/>
      <c r="AH23" s="12"/>
    </row>
    <row r="24" spans="1:34" s="6" customFormat="1" ht="14.25" customHeight="1" thickTop="1">
      <c r="A24" s="292" t="str">
        <f>B23</f>
        <v>快進撃</v>
      </c>
      <c r="B24" s="78"/>
      <c r="C24" s="79"/>
      <c r="D24" s="80"/>
      <c r="E24" s="81">
        <v>11</v>
      </c>
      <c r="F24" s="79"/>
      <c r="G24" s="82">
        <v>8</v>
      </c>
      <c r="H24" s="103">
        <v>11</v>
      </c>
      <c r="I24" s="79"/>
      <c r="J24" s="104">
        <v>7</v>
      </c>
      <c r="K24" s="293">
        <f>SUM(U24,X24,AA24,AD24)</f>
        <v>2</v>
      </c>
      <c r="L24" s="282">
        <v>0</v>
      </c>
      <c r="M24" s="282">
        <f>SUM(S24:S26)-SUM(T24:T26)+SUM(V24:V26)-SUM(W24:W26)+SUM(Y24:Y26)-SUM(Z24:Z26)+SUM(AB24:AB26)-SUM(AC24:AC26)</f>
        <v>3</v>
      </c>
      <c r="N24" s="282">
        <f>O24-P24</f>
        <v>16</v>
      </c>
      <c r="O24" s="282">
        <f>SUM(,E24:E26,H24:H26)</f>
        <v>53</v>
      </c>
      <c r="P24" s="282">
        <f>SUM(G24:G26,J24:J26)</f>
        <v>37</v>
      </c>
      <c r="Q24" s="284">
        <v>1</v>
      </c>
      <c r="R24" s="7"/>
      <c r="S24" s="18">
        <f aca="true" t="shared" si="10" ref="S24:S32">IF(B24&gt;D24,1,0)</f>
        <v>0</v>
      </c>
      <c r="T24" s="19">
        <f aca="true" t="shared" si="11" ref="T24:T32">IF(B24&lt;D24,1,0)</f>
        <v>0</v>
      </c>
      <c r="U24" s="10">
        <f>IF(SUM(S24:S26)&gt;SUM(T24:T26),1,0)</f>
        <v>0</v>
      </c>
      <c r="V24" s="9">
        <f aca="true" t="shared" si="12" ref="V24:V32">IF(E24&gt;G24,1,0)</f>
        <v>1</v>
      </c>
      <c r="W24" s="10">
        <f aca="true" t="shared" si="13" ref="W24:W32">IF(E24&lt;G24,1,0)</f>
        <v>0</v>
      </c>
      <c r="X24" s="10">
        <f>IF(SUM(V24:V26)&gt;SUM(W24:W26),1,0)</f>
        <v>1</v>
      </c>
      <c r="Y24" s="9">
        <f aca="true" t="shared" si="14" ref="Y24:Y32">IF(H24&gt;J24,1,0)</f>
        <v>1</v>
      </c>
      <c r="Z24" s="10">
        <f aca="true" t="shared" si="15" ref="Z24:Z32">IF(H24&lt;J24,1,0)</f>
        <v>0</v>
      </c>
      <c r="AA24" s="10">
        <f>IF(SUM(Y24:Y26)&gt;SUM(Z24:Z26),1,0)</f>
        <v>1</v>
      </c>
      <c r="AB24" s="9"/>
      <c r="AC24" s="10"/>
      <c r="AD24" s="11"/>
      <c r="AE24" s="11"/>
      <c r="AF24" s="11"/>
      <c r="AG24" s="11"/>
      <c r="AH24" s="12"/>
    </row>
    <row r="25" spans="1:34" s="6" customFormat="1" ht="14.25" customHeight="1">
      <c r="A25" s="273"/>
      <c r="B25" s="83"/>
      <c r="C25" s="84"/>
      <c r="D25" s="85"/>
      <c r="E25" s="86">
        <v>9</v>
      </c>
      <c r="F25" s="84" t="s">
        <v>124</v>
      </c>
      <c r="G25" s="87">
        <v>11</v>
      </c>
      <c r="H25" s="105"/>
      <c r="I25" s="84" t="s">
        <v>124</v>
      </c>
      <c r="J25" s="106"/>
      <c r="K25" s="276"/>
      <c r="L25" s="279"/>
      <c r="M25" s="279"/>
      <c r="N25" s="279"/>
      <c r="O25" s="279"/>
      <c r="P25" s="279"/>
      <c r="Q25" s="271"/>
      <c r="R25" s="7"/>
      <c r="S25" s="18">
        <f t="shared" si="10"/>
        <v>0</v>
      </c>
      <c r="T25" s="19">
        <f t="shared" si="11"/>
        <v>0</v>
      </c>
      <c r="U25" s="10"/>
      <c r="V25" s="9">
        <f t="shared" si="12"/>
        <v>0</v>
      </c>
      <c r="W25" s="10">
        <f t="shared" si="13"/>
        <v>1</v>
      </c>
      <c r="X25" s="10"/>
      <c r="Y25" s="9">
        <f t="shared" si="14"/>
        <v>0</v>
      </c>
      <c r="Z25" s="10">
        <f t="shared" si="15"/>
        <v>0</v>
      </c>
      <c r="AA25" s="10"/>
      <c r="AB25" s="9"/>
      <c r="AC25" s="10"/>
      <c r="AD25" s="11"/>
      <c r="AE25" s="11"/>
      <c r="AF25" s="11"/>
      <c r="AG25" s="11"/>
      <c r="AH25" s="12"/>
    </row>
    <row r="26" spans="1:34" s="6" customFormat="1" ht="14.25" customHeight="1">
      <c r="A26" s="273"/>
      <c r="B26" s="88"/>
      <c r="C26" s="89"/>
      <c r="D26" s="90"/>
      <c r="E26" s="91">
        <v>11</v>
      </c>
      <c r="F26" s="89"/>
      <c r="G26" s="92">
        <v>7</v>
      </c>
      <c r="H26" s="107">
        <v>11</v>
      </c>
      <c r="I26" s="89"/>
      <c r="J26" s="108">
        <v>4</v>
      </c>
      <c r="K26" s="287"/>
      <c r="L26" s="283"/>
      <c r="M26" s="283"/>
      <c r="N26" s="283"/>
      <c r="O26" s="283"/>
      <c r="P26" s="283"/>
      <c r="Q26" s="272"/>
      <c r="R26" s="7"/>
      <c r="S26" s="18">
        <f t="shared" si="10"/>
        <v>0</v>
      </c>
      <c r="T26" s="19">
        <f t="shared" si="11"/>
        <v>0</v>
      </c>
      <c r="U26" s="10"/>
      <c r="V26" s="9">
        <f t="shared" si="12"/>
        <v>1</v>
      </c>
      <c r="W26" s="10">
        <f t="shared" si="13"/>
        <v>0</v>
      </c>
      <c r="X26" s="10"/>
      <c r="Y26" s="9">
        <f t="shared" si="14"/>
        <v>1</v>
      </c>
      <c r="Z26" s="10">
        <f t="shared" si="15"/>
        <v>0</v>
      </c>
      <c r="AA26" s="10"/>
      <c r="AB26" s="9"/>
      <c r="AC26" s="10"/>
      <c r="AD26" s="11"/>
      <c r="AE26" s="11"/>
      <c r="AF26" s="11"/>
      <c r="AG26" s="11"/>
      <c r="AH26" s="12"/>
    </row>
    <row r="27" spans="1:34" s="6" customFormat="1" ht="14.25" customHeight="1">
      <c r="A27" s="285" t="str">
        <f>E23</f>
        <v>日本大学Ａ</v>
      </c>
      <c r="B27" s="93">
        <f>G24</f>
        <v>8</v>
      </c>
      <c r="C27" s="94"/>
      <c r="D27" s="95">
        <f>E24</f>
        <v>11</v>
      </c>
      <c r="E27" s="96"/>
      <c r="F27" s="94"/>
      <c r="G27" s="97"/>
      <c r="H27" s="109">
        <v>14</v>
      </c>
      <c r="I27" s="94"/>
      <c r="J27" s="110">
        <v>16</v>
      </c>
      <c r="K27" s="275">
        <f>SUM(U27,X27,AA27,AD27)</f>
        <v>1</v>
      </c>
      <c r="L27" s="278">
        <v>1</v>
      </c>
      <c r="M27" s="278">
        <f>SUM(S27:S29)-SUM(T27:T29)+SUM(V27:V29)-SUM(W27:W29)+SUM(Y27:Y29)-SUM(Z27:Z29)+SUM(AB27:AB29)-SUM(AC27:AC29)</f>
        <v>0</v>
      </c>
      <c r="N27" s="278">
        <f>O27-P27</f>
        <v>5</v>
      </c>
      <c r="O27" s="278">
        <f>SUM(,B27:B29,H27:H29)</f>
        <v>62</v>
      </c>
      <c r="P27" s="278">
        <f>SUM(D27:D29,J27:J29)</f>
        <v>57</v>
      </c>
      <c r="Q27" s="270">
        <v>2</v>
      </c>
      <c r="R27" s="7"/>
      <c r="S27" s="18">
        <f t="shared" si="10"/>
        <v>0</v>
      </c>
      <c r="T27" s="19">
        <f t="shared" si="11"/>
        <v>1</v>
      </c>
      <c r="U27" s="10">
        <f>IF(SUM(S27:S29)&gt;SUM(T27:T29),1,0)</f>
        <v>0</v>
      </c>
      <c r="V27" s="9">
        <f t="shared" si="12"/>
        <v>0</v>
      </c>
      <c r="W27" s="10">
        <f t="shared" si="13"/>
        <v>0</v>
      </c>
      <c r="X27" s="10">
        <f>IF(SUM(V27:V29)&gt;SUM(W27:W29),1,0)</f>
        <v>0</v>
      </c>
      <c r="Y27" s="9">
        <f t="shared" si="14"/>
        <v>0</v>
      </c>
      <c r="Z27" s="10">
        <f t="shared" si="15"/>
        <v>1</v>
      </c>
      <c r="AA27" s="10">
        <f>IF(SUM(Y27:Y29)&gt;SUM(Z27:Z29),1,0)</f>
        <v>1</v>
      </c>
      <c r="AB27" s="9"/>
      <c r="AC27" s="10"/>
      <c r="AD27" s="11"/>
      <c r="AE27" s="11"/>
      <c r="AF27" s="11"/>
      <c r="AG27" s="11"/>
      <c r="AH27" s="12"/>
    </row>
    <row r="28" spans="1:34" s="6" customFormat="1" ht="14.25" customHeight="1">
      <c r="A28" s="273"/>
      <c r="B28" s="83">
        <f>G25</f>
        <v>11</v>
      </c>
      <c r="C28" s="84" t="s">
        <v>125</v>
      </c>
      <c r="D28" s="85">
        <f>E25</f>
        <v>9</v>
      </c>
      <c r="E28" s="86"/>
      <c r="F28" s="84"/>
      <c r="G28" s="87"/>
      <c r="H28" s="105">
        <v>11</v>
      </c>
      <c r="I28" s="84" t="s">
        <v>124</v>
      </c>
      <c r="J28" s="106">
        <v>4</v>
      </c>
      <c r="K28" s="276"/>
      <c r="L28" s="279"/>
      <c r="M28" s="279"/>
      <c r="N28" s="279"/>
      <c r="O28" s="279"/>
      <c r="P28" s="279"/>
      <c r="Q28" s="271"/>
      <c r="R28" s="7"/>
      <c r="S28" s="18">
        <f t="shared" si="10"/>
        <v>1</v>
      </c>
      <c r="T28" s="19">
        <f t="shared" si="11"/>
        <v>0</v>
      </c>
      <c r="U28" s="10"/>
      <c r="V28" s="9">
        <f t="shared" si="12"/>
        <v>0</v>
      </c>
      <c r="W28" s="10">
        <f t="shared" si="13"/>
        <v>0</v>
      </c>
      <c r="X28" s="10"/>
      <c r="Y28" s="9">
        <f t="shared" si="14"/>
        <v>1</v>
      </c>
      <c r="Z28" s="10">
        <f t="shared" si="15"/>
        <v>0</v>
      </c>
      <c r="AA28" s="10"/>
      <c r="AB28" s="9"/>
      <c r="AC28" s="10"/>
      <c r="AD28" s="11"/>
      <c r="AE28" s="11"/>
      <c r="AF28" s="11"/>
      <c r="AG28" s="11"/>
      <c r="AH28" s="12"/>
    </row>
    <row r="29" spans="1:34" s="6" customFormat="1" ht="14.25" customHeight="1">
      <c r="A29" s="286"/>
      <c r="B29" s="111">
        <f>G26</f>
        <v>7</v>
      </c>
      <c r="C29" s="112"/>
      <c r="D29" s="113">
        <f>E26</f>
        <v>11</v>
      </c>
      <c r="E29" s="114"/>
      <c r="F29" s="112"/>
      <c r="G29" s="115"/>
      <c r="H29" s="116">
        <v>11</v>
      </c>
      <c r="I29" s="112"/>
      <c r="J29" s="117">
        <v>6</v>
      </c>
      <c r="K29" s="287"/>
      <c r="L29" s="283"/>
      <c r="M29" s="283"/>
      <c r="N29" s="283"/>
      <c r="O29" s="283"/>
      <c r="P29" s="283"/>
      <c r="Q29" s="272"/>
      <c r="R29" s="7"/>
      <c r="S29" s="18">
        <f t="shared" si="10"/>
        <v>0</v>
      </c>
      <c r="T29" s="19">
        <f t="shared" si="11"/>
        <v>1</v>
      </c>
      <c r="U29" s="10"/>
      <c r="V29" s="9">
        <f t="shared" si="12"/>
        <v>0</v>
      </c>
      <c r="W29" s="10">
        <f t="shared" si="13"/>
        <v>0</v>
      </c>
      <c r="X29" s="10"/>
      <c r="Y29" s="9">
        <f t="shared" si="14"/>
        <v>1</v>
      </c>
      <c r="Z29" s="10">
        <f t="shared" si="15"/>
        <v>0</v>
      </c>
      <c r="AA29" s="10"/>
      <c r="AB29" s="9"/>
      <c r="AC29" s="10"/>
      <c r="AD29" s="11"/>
      <c r="AE29" s="11"/>
      <c r="AF29" s="11"/>
      <c r="AG29" s="11"/>
      <c r="AH29" s="12"/>
    </row>
    <row r="30" spans="1:34" s="6" customFormat="1" ht="14.25" customHeight="1">
      <c r="A30" s="273" t="str">
        <f>H23</f>
        <v>ＨＡＣＨＩＤＯＲＩ</v>
      </c>
      <c r="B30" s="118">
        <f>J24</f>
        <v>7</v>
      </c>
      <c r="C30" s="119"/>
      <c r="D30" s="120">
        <f>H24</f>
        <v>11</v>
      </c>
      <c r="E30" s="121">
        <f>J27</f>
        <v>16</v>
      </c>
      <c r="F30" s="119"/>
      <c r="G30" s="122">
        <f>H27</f>
        <v>14</v>
      </c>
      <c r="H30" s="123"/>
      <c r="I30" s="119"/>
      <c r="J30" s="124"/>
      <c r="K30" s="275">
        <f>SUM(U30,X30,AA30,AD30)</f>
        <v>0</v>
      </c>
      <c r="L30" s="278">
        <v>2</v>
      </c>
      <c r="M30" s="278">
        <f>SUM(S30:S32)-SUM(T30:T32)+SUM(V30:V32)-SUM(W30:W32)+SUM(Y30:Y32)-SUM(Z30:Z32)+SUM(AB30:AB32)-SUM(AC30:AC32)</f>
        <v>-3</v>
      </c>
      <c r="N30" s="278">
        <f>O30-P30</f>
        <v>-21</v>
      </c>
      <c r="O30" s="278">
        <f>SUM(,E30:E32,B30:B32)</f>
        <v>37</v>
      </c>
      <c r="P30" s="278">
        <f>SUM(D30:D32,G30:G32)</f>
        <v>58</v>
      </c>
      <c r="Q30" s="270">
        <v>3</v>
      </c>
      <c r="R30" s="7"/>
      <c r="S30" s="18">
        <f t="shared" si="10"/>
        <v>0</v>
      </c>
      <c r="T30" s="19">
        <f t="shared" si="11"/>
        <v>1</v>
      </c>
      <c r="U30" s="10">
        <f>IF(SUM(S30:S32)&gt;SUM(T30:T32),1,0)</f>
        <v>0</v>
      </c>
      <c r="V30" s="9">
        <f t="shared" si="12"/>
        <v>1</v>
      </c>
      <c r="W30" s="10">
        <f t="shared" si="13"/>
        <v>0</v>
      </c>
      <c r="X30" s="10">
        <f>IF(SUM(V30:V32)&gt;SUM(W30:W32),1,0)</f>
        <v>0</v>
      </c>
      <c r="Y30" s="9">
        <f t="shared" si="14"/>
        <v>0</v>
      </c>
      <c r="Z30" s="10">
        <f t="shared" si="15"/>
        <v>0</v>
      </c>
      <c r="AA30" s="10">
        <f>IF(SUM(Y30:Y32)&gt;SUM(Z30:Z32),1,0)</f>
        <v>0</v>
      </c>
      <c r="AB30" s="9"/>
      <c r="AC30" s="10"/>
      <c r="AD30" s="11"/>
      <c r="AE30" s="11"/>
      <c r="AF30" s="11"/>
      <c r="AG30" s="11"/>
      <c r="AH30" s="12"/>
    </row>
    <row r="31" spans="1:34" s="6" customFormat="1" ht="14.25" customHeight="1">
      <c r="A31" s="273"/>
      <c r="B31" s="26">
        <f>J25</f>
        <v>0</v>
      </c>
      <c r="C31" s="84" t="s">
        <v>125</v>
      </c>
      <c r="D31" s="27">
        <f>H25</f>
        <v>0</v>
      </c>
      <c r="E31" s="86">
        <f>J28</f>
        <v>4</v>
      </c>
      <c r="F31" s="84" t="s">
        <v>125</v>
      </c>
      <c r="G31" s="87">
        <f>H28</f>
        <v>11</v>
      </c>
      <c r="H31" s="105"/>
      <c r="I31" s="84"/>
      <c r="J31" s="106"/>
      <c r="K31" s="276"/>
      <c r="L31" s="279"/>
      <c r="M31" s="279"/>
      <c r="N31" s="279"/>
      <c r="O31" s="279"/>
      <c r="P31" s="279"/>
      <c r="Q31" s="271"/>
      <c r="R31" s="7"/>
      <c r="S31" s="18">
        <f t="shared" si="10"/>
        <v>0</v>
      </c>
      <c r="T31" s="19">
        <f t="shared" si="11"/>
        <v>0</v>
      </c>
      <c r="U31" s="10"/>
      <c r="V31" s="9">
        <f t="shared" si="12"/>
        <v>0</v>
      </c>
      <c r="W31" s="10">
        <f t="shared" si="13"/>
        <v>1</v>
      </c>
      <c r="X31" s="10"/>
      <c r="Y31" s="9">
        <f t="shared" si="14"/>
        <v>0</v>
      </c>
      <c r="Z31" s="10">
        <f t="shared" si="15"/>
        <v>0</v>
      </c>
      <c r="AA31" s="10"/>
      <c r="AB31" s="9"/>
      <c r="AC31" s="10"/>
      <c r="AD31" s="11"/>
      <c r="AE31" s="11"/>
      <c r="AF31" s="11"/>
      <c r="AG31" s="11"/>
      <c r="AH31" s="12"/>
    </row>
    <row r="32" spans="1:34" s="6" customFormat="1" ht="14.25" customHeight="1" thickBot="1">
      <c r="A32" s="274"/>
      <c r="B32" s="98">
        <f>J26</f>
        <v>4</v>
      </c>
      <c r="C32" s="99"/>
      <c r="D32" s="100">
        <f>H26</f>
        <v>11</v>
      </c>
      <c r="E32" s="101">
        <f>J29</f>
        <v>6</v>
      </c>
      <c r="F32" s="99"/>
      <c r="G32" s="102">
        <f>H29</f>
        <v>11</v>
      </c>
      <c r="H32" s="125"/>
      <c r="I32" s="99"/>
      <c r="J32" s="126"/>
      <c r="K32" s="277"/>
      <c r="L32" s="280"/>
      <c r="M32" s="280"/>
      <c r="N32" s="280"/>
      <c r="O32" s="280"/>
      <c r="P32" s="280"/>
      <c r="Q32" s="281"/>
      <c r="R32" s="7"/>
      <c r="S32" s="18">
        <f t="shared" si="10"/>
        <v>0</v>
      </c>
      <c r="T32" s="19">
        <f t="shared" si="11"/>
        <v>1</v>
      </c>
      <c r="U32" s="10"/>
      <c r="V32" s="9">
        <f t="shared" si="12"/>
        <v>0</v>
      </c>
      <c r="W32" s="10">
        <f t="shared" si="13"/>
        <v>1</v>
      </c>
      <c r="X32" s="10"/>
      <c r="Y32" s="9">
        <f t="shared" si="14"/>
        <v>0</v>
      </c>
      <c r="Z32" s="10">
        <f t="shared" si="15"/>
        <v>0</v>
      </c>
      <c r="AA32" s="10"/>
      <c r="AB32" s="9"/>
      <c r="AC32" s="10"/>
      <c r="AD32" s="11"/>
      <c r="AE32" s="11"/>
      <c r="AF32" s="11"/>
      <c r="AG32" s="11"/>
      <c r="AH32" s="12"/>
    </row>
    <row r="33" spans="1:34" s="6" customFormat="1" ht="11.25" customHeight="1" thickBot="1">
      <c r="A33" s="12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7"/>
      <c r="S33" s="20"/>
      <c r="T33" s="20"/>
      <c r="U33" s="8"/>
      <c r="V33" s="9"/>
      <c r="W33" s="10"/>
      <c r="X33" s="10"/>
      <c r="Y33" s="9"/>
      <c r="Z33" s="10"/>
      <c r="AA33" s="10"/>
      <c r="AB33" s="9"/>
      <c r="AC33" s="10"/>
      <c r="AD33" s="10"/>
      <c r="AE33" s="9"/>
      <c r="AF33" s="10"/>
      <c r="AG33" s="11"/>
      <c r="AH33" s="12"/>
    </row>
    <row r="34" spans="1:34" s="6" customFormat="1" ht="33.75" customHeight="1" thickBot="1">
      <c r="A34" s="73" t="s">
        <v>110</v>
      </c>
      <c r="B34" s="288" t="s">
        <v>26</v>
      </c>
      <c r="C34" s="289"/>
      <c r="D34" s="290"/>
      <c r="E34" s="291" t="s">
        <v>111</v>
      </c>
      <c r="F34" s="291"/>
      <c r="G34" s="291"/>
      <c r="H34" s="288" t="s">
        <v>17</v>
      </c>
      <c r="I34" s="289"/>
      <c r="J34" s="290"/>
      <c r="K34" s="74" t="s">
        <v>1</v>
      </c>
      <c r="L34" s="75" t="s">
        <v>2</v>
      </c>
      <c r="M34" s="76" t="s">
        <v>3</v>
      </c>
      <c r="N34" s="76" t="s">
        <v>4</v>
      </c>
      <c r="O34" s="76" t="s">
        <v>5</v>
      </c>
      <c r="P34" s="76" t="s">
        <v>6</v>
      </c>
      <c r="Q34" s="77" t="s">
        <v>7</v>
      </c>
      <c r="R34" s="7"/>
      <c r="S34" s="18" t="s">
        <v>1</v>
      </c>
      <c r="T34" s="19" t="s">
        <v>2</v>
      </c>
      <c r="U34" s="10"/>
      <c r="V34" s="9" t="s">
        <v>1</v>
      </c>
      <c r="W34" s="10" t="s">
        <v>2</v>
      </c>
      <c r="X34" s="10"/>
      <c r="Y34" s="9" t="s">
        <v>1</v>
      </c>
      <c r="Z34" s="10" t="s">
        <v>2</v>
      </c>
      <c r="AA34" s="10"/>
      <c r="AB34" s="9"/>
      <c r="AC34" s="10"/>
      <c r="AD34" s="10"/>
      <c r="AE34" s="9"/>
      <c r="AF34" s="10"/>
      <c r="AG34" s="11"/>
      <c r="AH34" s="12"/>
    </row>
    <row r="35" spans="1:34" s="6" customFormat="1" ht="14.25" customHeight="1" thickTop="1">
      <c r="A35" s="292" t="str">
        <f>B34</f>
        <v>会津大学　　　　　　　　　Ｄｕａｌ　Ｂｏｏｔ</v>
      </c>
      <c r="B35" s="78"/>
      <c r="C35" s="79"/>
      <c r="D35" s="80"/>
      <c r="E35" s="81">
        <v>11</v>
      </c>
      <c r="F35" s="79"/>
      <c r="G35" s="82">
        <v>6</v>
      </c>
      <c r="H35" s="103">
        <v>11</v>
      </c>
      <c r="I35" s="79"/>
      <c r="J35" s="104">
        <v>4</v>
      </c>
      <c r="K35" s="293">
        <f>SUM(U35,X35,AA35,AD35)</f>
        <v>2</v>
      </c>
      <c r="L35" s="282">
        <v>0</v>
      </c>
      <c r="M35" s="282">
        <f>SUM(S35:S37)-SUM(T35:T37)+SUM(V35:V37)-SUM(W35:W37)+SUM(Y35:Y37)-SUM(Z35:Z37)+SUM(AB35:AB37)-SUM(AC35:AC37)</f>
        <v>4</v>
      </c>
      <c r="N35" s="282">
        <f>O35-P35</f>
        <v>20</v>
      </c>
      <c r="O35" s="282">
        <f>SUM(,E35:E37,H35:H37)</f>
        <v>44</v>
      </c>
      <c r="P35" s="282">
        <f>SUM(G35:G37,J35:J37)</f>
        <v>24</v>
      </c>
      <c r="Q35" s="284">
        <v>1</v>
      </c>
      <c r="R35" s="7"/>
      <c r="S35" s="18">
        <f aca="true" t="shared" si="16" ref="S35:S43">IF(B35&gt;D35,1,0)</f>
        <v>0</v>
      </c>
      <c r="T35" s="19">
        <f aca="true" t="shared" si="17" ref="T35:T43">IF(B35&lt;D35,1,0)</f>
        <v>0</v>
      </c>
      <c r="U35" s="10">
        <f>IF(SUM(S35:S37)&gt;SUM(T35:T37),1,0)</f>
        <v>0</v>
      </c>
      <c r="V35" s="9">
        <f aca="true" t="shared" si="18" ref="V35:V43">IF(E35&gt;G35,1,0)</f>
        <v>1</v>
      </c>
      <c r="W35" s="10">
        <f aca="true" t="shared" si="19" ref="W35:W43">IF(E35&lt;G35,1,0)</f>
        <v>0</v>
      </c>
      <c r="X35" s="10">
        <f>IF(SUM(V35:V37)&gt;SUM(W35:W37),1,0)</f>
        <v>1</v>
      </c>
      <c r="Y35" s="9">
        <f aca="true" t="shared" si="20" ref="Y35:Y43">IF(H35&gt;J35,1,0)</f>
        <v>1</v>
      </c>
      <c r="Z35" s="10">
        <f aca="true" t="shared" si="21" ref="Z35:Z43">IF(H35&lt;J35,1,0)</f>
        <v>0</v>
      </c>
      <c r="AA35" s="10">
        <f>IF(SUM(Y35:Y37)&gt;SUM(Z35:Z37),1,0)</f>
        <v>1</v>
      </c>
      <c r="AB35" s="9"/>
      <c r="AC35" s="10"/>
      <c r="AD35" s="10"/>
      <c r="AE35" s="9"/>
      <c r="AF35" s="10"/>
      <c r="AG35" s="11"/>
      <c r="AH35" s="12"/>
    </row>
    <row r="36" spans="1:34" s="6" customFormat="1" ht="14.25" customHeight="1">
      <c r="A36" s="273"/>
      <c r="B36" s="83"/>
      <c r="C36" s="84"/>
      <c r="D36" s="85"/>
      <c r="E36" s="86"/>
      <c r="F36" s="84" t="s">
        <v>124</v>
      </c>
      <c r="G36" s="87"/>
      <c r="H36" s="105"/>
      <c r="I36" s="84" t="s">
        <v>124</v>
      </c>
      <c r="J36" s="106"/>
      <c r="K36" s="276"/>
      <c r="L36" s="279"/>
      <c r="M36" s="279"/>
      <c r="N36" s="279"/>
      <c r="O36" s="279"/>
      <c r="P36" s="279"/>
      <c r="Q36" s="271"/>
      <c r="R36" s="7"/>
      <c r="S36" s="18">
        <f t="shared" si="16"/>
        <v>0</v>
      </c>
      <c r="T36" s="19">
        <f t="shared" si="17"/>
        <v>0</v>
      </c>
      <c r="U36" s="10"/>
      <c r="V36" s="9">
        <f t="shared" si="18"/>
        <v>0</v>
      </c>
      <c r="W36" s="10">
        <f t="shared" si="19"/>
        <v>0</v>
      </c>
      <c r="X36" s="10"/>
      <c r="Y36" s="9">
        <f t="shared" si="20"/>
        <v>0</v>
      </c>
      <c r="Z36" s="10">
        <f t="shared" si="21"/>
        <v>0</v>
      </c>
      <c r="AA36" s="10"/>
      <c r="AB36" s="9"/>
      <c r="AC36" s="10"/>
      <c r="AD36" s="10"/>
      <c r="AE36" s="9"/>
      <c r="AF36" s="10"/>
      <c r="AG36" s="11"/>
      <c r="AH36" s="12"/>
    </row>
    <row r="37" spans="1:34" s="6" customFormat="1" ht="14.25" customHeight="1">
      <c r="A37" s="273"/>
      <c r="B37" s="88"/>
      <c r="C37" s="89"/>
      <c r="D37" s="90"/>
      <c r="E37" s="91">
        <v>11</v>
      </c>
      <c r="F37" s="89"/>
      <c r="G37" s="92">
        <v>9</v>
      </c>
      <c r="H37" s="107">
        <v>11</v>
      </c>
      <c r="I37" s="89"/>
      <c r="J37" s="108">
        <v>5</v>
      </c>
      <c r="K37" s="287"/>
      <c r="L37" s="283"/>
      <c r="M37" s="283"/>
      <c r="N37" s="283"/>
      <c r="O37" s="283"/>
      <c r="P37" s="283"/>
      <c r="Q37" s="272"/>
      <c r="R37" s="7"/>
      <c r="S37" s="18">
        <f t="shared" si="16"/>
        <v>0</v>
      </c>
      <c r="T37" s="19">
        <f t="shared" si="17"/>
        <v>0</v>
      </c>
      <c r="U37" s="10"/>
      <c r="V37" s="9">
        <f t="shared" si="18"/>
        <v>1</v>
      </c>
      <c r="W37" s="10">
        <f t="shared" si="19"/>
        <v>0</v>
      </c>
      <c r="X37" s="10"/>
      <c r="Y37" s="9">
        <f t="shared" si="20"/>
        <v>1</v>
      </c>
      <c r="Z37" s="10">
        <f t="shared" si="21"/>
        <v>0</v>
      </c>
      <c r="AA37" s="10"/>
      <c r="AB37" s="9"/>
      <c r="AC37" s="10"/>
      <c r="AD37" s="10"/>
      <c r="AE37" s="9"/>
      <c r="AF37" s="10"/>
      <c r="AG37" s="11"/>
      <c r="AH37" s="12"/>
    </row>
    <row r="38" spans="1:34" s="6" customFormat="1" ht="14.25" customHeight="1">
      <c r="A38" s="285" t="str">
        <f>E34</f>
        <v>Ｂｏｎｅブーメラン</v>
      </c>
      <c r="B38" s="93">
        <f>G35</f>
        <v>6</v>
      </c>
      <c r="C38" s="94"/>
      <c r="D38" s="95">
        <f>E35</f>
        <v>11</v>
      </c>
      <c r="E38" s="96"/>
      <c r="F38" s="94"/>
      <c r="G38" s="97"/>
      <c r="H38" s="109">
        <v>11</v>
      </c>
      <c r="I38" s="94"/>
      <c r="J38" s="110">
        <v>6</v>
      </c>
      <c r="K38" s="275">
        <f>SUM(U38,X38,AA38,AD38)</f>
        <v>1</v>
      </c>
      <c r="L38" s="278">
        <v>1</v>
      </c>
      <c r="M38" s="278">
        <f>SUM(S38:S40)-SUM(T38:T40)+SUM(V38:V40)-SUM(W38:W40)+SUM(Y38:Y40)-SUM(Z38:Z40)+SUM(AB38:AB40)-SUM(AC38:AC40)</f>
        <v>0</v>
      </c>
      <c r="N38" s="278">
        <f>O38-P38</f>
        <v>9</v>
      </c>
      <c r="O38" s="278">
        <f>SUM(,B38:B40,H38:H40)</f>
        <v>37</v>
      </c>
      <c r="P38" s="278">
        <f>SUM(D38:D40,J38:J40)</f>
        <v>28</v>
      </c>
      <c r="Q38" s="270">
        <v>2</v>
      </c>
      <c r="R38" s="7"/>
      <c r="S38" s="18">
        <f t="shared" si="16"/>
        <v>0</v>
      </c>
      <c r="T38" s="19">
        <f t="shared" si="17"/>
        <v>1</v>
      </c>
      <c r="U38" s="10">
        <f>IF(SUM(S38:S40)&gt;SUM(T38:T40),1,0)</f>
        <v>0</v>
      </c>
      <c r="V38" s="9">
        <f t="shared" si="18"/>
        <v>0</v>
      </c>
      <c r="W38" s="10">
        <f t="shared" si="19"/>
        <v>0</v>
      </c>
      <c r="X38" s="10">
        <f>IF(SUM(V38:V40)&gt;SUM(W38:W40),1,0)</f>
        <v>0</v>
      </c>
      <c r="Y38" s="9">
        <f t="shared" si="20"/>
        <v>1</v>
      </c>
      <c r="Z38" s="10">
        <f t="shared" si="21"/>
        <v>0</v>
      </c>
      <c r="AA38" s="10">
        <f>IF(SUM(Y38:Y40)&gt;SUM(Z38:Z40),1,0)</f>
        <v>1</v>
      </c>
      <c r="AB38" s="9"/>
      <c r="AC38" s="10"/>
      <c r="AD38" s="10"/>
      <c r="AE38" s="9"/>
      <c r="AF38" s="10"/>
      <c r="AG38" s="11"/>
      <c r="AH38" s="12"/>
    </row>
    <row r="39" spans="1:34" s="6" customFormat="1" ht="14.25" customHeight="1">
      <c r="A39" s="273"/>
      <c r="B39" s="26">
        <f>G36</f>
        <v>0</v>
      </c>
      <c r="C39" s="84" t="s">
        <v>125</v>
      </c>
      <c r="D39" s="27">
        <f>E36</f>
        <v>0</v>
      </c>
      <c r="E39" s="86"/>
      <c r="F39" s="84"/>
      <c r="G39" s="87"/>
      <c r="H39" s="105"/>
      <c r="I39" s="84" t="s">
        <v>124</v>
      </c>
      <c r="J39" s="106"/>
      <c r="K39" s="276"/>
      <c r="L39" s="279"/>
      <c r="M39" s="279"/>
      <c r="N39" s="279"/>
      <c r="O39" s="279"/>
      <c r="P39" s="279"/>
      <c r="Q39" s="271"/>
      <c r="R39" s="7"/>
      <c r="S39" s="18">
        <f t="shared" si="16"/>
        <v>0</v>
      </c>
      <c r="T39" s="19">
        <f t="shared" si="17"/>
        <v>0</v>
      </c>
      <c r="U39" s="10"/>
      <c r="V39" s="9">
        <f t="shared" si="18"/>
        <v>0</v>
      </c>
      <c r="W39" s="10">
        <f t="shared" si="19"/>
        <v>0</v>
      </c>
      <c r="X39" s="10"/>
      <c r="Y39" s="9">
        <f t="shared" si="20"/>
        <v>0</v>
      </c>
      <c r="Z39" s="10">
        <f t="shared" si="21"/>
        <v>0</v>
      </c>
      <c r="AA39" s="10"/>
      <c r="AB39" s="9"/>
      <c r="AC39" s="10"/>
      <c r="AD39" s="10"/>
      <c r="AE39" s="9"/>
      <c r="AF39" s="10"/>
      <c r="AG39" s="11"/>
      <c r="AH39" s="12"/>
    </row>
    <row r="40" spans="1:34" s="6" customFormat="1" ht="14.25" customHeight="1">
      <c r="A40" s="286"/>
      <c r="B40" s="111">
        <f>G37</f>
        <v>9</v>
      </c>
      <c r="C40" s="112"/>
      <c r="D40" s="113">
        <f>E37</f>
        <v>11</v>
      </c>
      <c r="E40" s="114"/>
      <c r="F40" s="112"/>
      <c r="G40" s="115"/>
      <c r="H40" s="116">
        <v>11</v>
      </c>
      <c r="I40" s="112"/>
      <c r="J40" s="117">
        <v>0</v>
      </c>
      <c r="K40" s="287"/>
      <c r="L40" s="283"/>
      <c r="M40" s="283"/>
      <c r="N40" s="283"/>
      <c r="O40" s="283"/>
      <c r="P40" s="283"/>
      <c r="Q40" s="272"/>
      <c r="R40" s="7"/>
      <c r="S40" s="18">
        <f t="shared" si="16"/>
        <v>0</v>
      </c>
      <c r="T40" s="19">
        <f t="shared" si="17"/>
        <v>1</v>
      </c>
      <c r="U40" s="10"/>
      <c r="V40" s="9">
        <f t="shared" si="18"/>
        <v>0</v>
      </c>
      <c r="W40" s="10">
        <f t="shared" si="19"/>
        <v>0</v>
      </c>
      <c r="X40" s="10"/>
      <c r="Y40" s="9">
        <f t="shared" si="20"/>
        <v>1</v>
      </c>
      <c r="Z40" s="10">
        <f t="shared" si="21"/>
        <v>0</v>
      </c>
      <c r="AA40" s="10"/>
      <c r="AB40" s="9"/>
      <c r="AC40" s="10"/>
      <c r="AD40" s="10"/>
      <c r="AE40" s="9"/>
      <c r="AF40" s="10"/>
      <c r="AG40" s="11"/>
      <c r="AH40" s="12"/>
    </row>
    <row r="41" spans="1:34" s="6" customFormat="1" ht="14.25" customHeight="1">
      <c r="A41" s="273" t="str">
        <f>H34</f>
        <v>日本大学Ｂ</v>
      </c>
      <c r="B41" s="118">
        <f>J35</f>
        <v>4</v>
      </c>
      <c r="C41" s="119"/>
      <c r="D41" s="120">
        <f>H35</f>
        <v>11</v>
      </c>
      <c r="E41" s="121">
        <f>J38</f>
        <v>6</v>
      </c>
      <c r="F41" s="119"/>
      <c r="G41" s="122">
        <f>H38</f>
        <v>11</v>
      </c>
      <c r="H41" s="123"/>
      <c r="I41" s="119"/>
      <c r="J41" s="124"/>
      <c r="K41" s="275">
        <f>SUM(U41,X41,AA41,AD41)</f>
        <v>0</v>
      </c>
      <c r="L41" s="278">
        <v>2</v>
      </c>
      <c r="M41" s="278">
        <f>SUM(S41:S43)-SUM(T41:T43)+SUM(V41:V43)-SUM(W41:W43)+SUM(Y41:Y43)-SUM(Z41:Z43)+SUM(AB41:AB43)-SUM(AC41:AC43)</f>
        <v>-4</v>
      </c>
      <c r="N41" s="278">
        <f>O41-P41</f>
        <v>-29</v>
      </c>
      <c r="O41" s="278">
        <f>SUM(,E41:E43,B41:B43)</f>
        <v>15</v>
      </c>
      <c r="P41" s="278">
        <f>SUM(D41:D43,G41:G43)</f>
        <v>44</v>
      </c>
      <c r="Q41" s="270">
        <v>3</v>
      </c>
      <c r="R41" s="7"/>
      <c r="S41" s="18">
        <f t="shared" si="16"/>
        <v>0</v>
      </c>
      <c r="T41" s="19">
        <f t="shared" si="17"/>
        <v>1</v>
      </c>
      <c r="U41" s="10">
        <f>IF(SUM(S41:S43)&gt;SUM(T41:T43),1,0)</f>
        <v>0</v>
      </c>
      <c r="V41" s="9">
        <f t="shared" si="18"/>
        <v>0</v>
      </c>
      <c r="W41" s="10">
        <f t="shared" si="19"/>
        <v>1</v>
      </c>
      <c r="X41" s="10">
        <f>IF(SUM(V41:V43)&gt;SUM(W41:W43),1,0)</f>
        <v>0</v>
      </c>
      <c r="Y41" s="9">
        <f t="shared" si="20"/>
        <v>0</v>
      </c>
      <c r="Z41" s="10">
        <f t="shared" si="21"/>
        <v>0</v>
      </c>
      <c r="AA41" s="10">
        <f>IF(SUM(Y41:Y43)&gt;SUM(Z41:Z43),1,0)</f>
        <v>0</v>
      </c>
      <c r="AB41" s="9"/>
      <c r="AC41" s="10"/>
      <c r="AD41" s="10"/>
      <c r="AE41" s="9"/>
      <c r="AF41" s="10"/>
      <c r="AG41" s="11"/>
      <c r="AH41" s="12"/>
    </row>
    <row r="42" spans="1:34" s="6" customFormat="1" ht="14.25" customHeight="1">
      <c r="A42" s="273"/>
      <c r="B42" s="26">
        <f>J36</f>
        <v>0</v>
      </c>
      <c r="C42" s="84" t="s">
        <v>125</v>
      </c>
      <c r="D42" s="27">
        <f>H36</f>
        <v>0</v>
      </c>
      <c r="E42" s="28">
        <f>J39</f>
        <v>0</v>
      </c>
      <c r="F42" s="84" t="s">
        <v>125</v>
      </c>
      <c r="G42" s="29">
        <f>H39</f>
        <v>0</v>
      </c>
      <c r="H42" s="105"/>
      <c r="I42" s="84"/>
      <c r="J42" s="106"/>
      <c r="K42" s="276"/>
      <c r="L42" s="279"/>
      <c r="M42" s="279"/>
      <c r="N42" s="279"/>
      <c r="O42" s="279"/>
      <c r="P42" s="279"/>
      <c r="Q42" s="271"/>
      <c r="R42" s="7"/>
      <c r="S42" s="18">
        <f t="shared" si="16"/>
        <v>0</v>
      </c>
      <c r="T42" s="19">
        <f t="shared" si="17"/>
        <v>0</v>
      </c>
      <c r="U42" s="10"/>
      <c r="V42" s="9">
        <f t="shared" si="18"/>
        <v>0</v>
      </c>
      <c r="W42" s="10">
        <f t="shared" si="19"/>
        <v>0</v>
      </c>
      <c r="X42" s="10"/>
      <c r="Y42" s="9">
        <f t="shared" si="20"/>
        <v>0</v>
      </c>
      <c r="Z42" s="10">
        <f t="shared" si="21"/>
        <v>0</v>
      </c>
      <c r="AA42" s="10"/>
      <c r="AB42" s="9"/>
      <c r="AC42" s="10"/>
      <c r="AD42" s="10"/>
      <c r="AE42" s="9"/>
      <c r="AF42" s="10"/>
      <c r="AG42" s="11"/>
      <c r="AH42" s="12"/>
    </row>
    <row r="43" spans="1:34" s="6" customFormat="1" ht="14.25" customHeight="1" thickBot="1">
      <c r="A43" s="274"/>
      <c r="B43" s="98">
        <f>J37</f>
        <v>5</v>
      </c>
      <c r="C43" s="99"/>
      <c r="D43" s="100">
        <f>H37</f>
        <v>11</v>
      </c>
      <c r="E43" s="101">
        <f>J40</f>
        <v>0</v>
      </c>
      <c r="F43" s="99"/>
      <c r="G43" s="102">
        <f>H40</f>
        <v>11</v>
      </c>
      <c r="H43" s="125"/>
      <c r="I43" s="99"/>
      <c r="J43" s="126"/>
      <c r="K43" s="277"/>
      <c r="L43" s="280"/>
      <c r="M43" s="280"/>
      <c r="N43" s="280"/>
      <c r="O43" s="280"/>
      <c r="P43" s="280"/>
      <c r="Q43" s="281"/>
      <c r="R43" s="7"/>
      <c r="S43" s="18">
        <f t="shared" si="16"/>
        <v>0</v>
      </c>
      <c r="T43" s="19">
        <f t="shared" si="17"/>
        <v>1</v>
      </c>
      <c r="U43" s="10"/>
      <c r="V43" s="9">
        <f t="shared" si="18"/>
        <v>0</v>
      </c>
      <c r="W43" s="10">
        <f t="shared" si="19"/>
        <v>1</v>
      </c>
      <c r="X43" s="10"/>
      <c r="Y43" s="9">
        <f t="shared" si="20"/>
        <v>0</v>
      </c>
      <c r="Z43" s="10">
        <f t="shared" si="21"/>
        <v>0</v>
      </c>
      <c r="AA43" s="10"/>
      <c r="AB43" s="9"/>
      <c r="AC43" s="10"/>
      <c r="AD43" s="10"/>
      <c r="AE43" s="9"/>
      <c r="AF43" s="10"/>
      <c r="AG43" s="11"/>
      <c r="AH43" s="12"/>
    </row>
    <row r="44" spans="1:34" s="6" customFormat="1" ht="11.25" customHeight="1" thickBot="1">
      <c r="A44" s="12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7"/>
      <c r="S44" s="20"/>
      <c r="T44" s="20"/>
      <c r="U44" s="8"/>
      <c r="V44" s="21"/>
      <c r="W44" s="22"/>
      <c r="X44" s="22"/>
      <c r="Y44" s="21"/>
      <c r="Z44" s="22"/>
      <c r="AA44" s="22"/>
      <c r="AB44" s="21"/>
      <c r="AC44" s="22"/>
      <c r="AD44" s="22"/>
      <c r="AE44" s="21"/>
      <c r="AF44" s="22"/>
      <c r="AG44" s="4"/>
      <c r="AH44" s="12"/>
    </row>
    <row r="45" spans="1:28" ht="33.75" customHeight="1" thickBot="1">
      <c r="A45" s="73" t="s">
        <v>112</v>
      </c>
      <c r="B45" s="288" t="s">
        <v>113</v>
      </c>
      <c r="C45" s="289"/>
      <c r="D45" s="290"/>
      <c r="E45" s="291" t="s">
        <v>114</v>
      </c>
      <c r="F45" s="291"/>
      <c r="G45" s="291"/>
      <c r="H45" s="288" t="s">
        <v>18</v>
      </c>
      <c r="I45" s="289"/>
      <c r="J45" s="290"/>
      <c r="K45" s="74" t="s">
        <v>1</v>
      </c>
      <c r="L45" s="75" t="s">
        <v>2</v>
      </c>
      <c r="M45" s="76" t="s">
        <v>3</v>
      </c>
      <c r="N45" s="76" t="s">
        <v>4</v>
      </c>
      <c r="O45" s="76" t="s">
        <v>5</v>
      </c>
      <c r="P45" s="76" t="s">
        <v>6</v>
      </c>
      <c r="Q45" s="77" t="s">
        <v>7</v>
      </c>
      <c r="R45" s="7"/>
      <c r="S45" s="18" t="s">
        <v>1</v>
      </c>
      <c r="T45" s="19" t="s">
        <v>2</v>
      </c>
      <c r="U45" s="10"/>
      <c r="V45" s="9" t="s">
        <v>1</v>
      </c>
      <c r="W45" s="10" t="s">
        <v>2</v>
      </c>
      <c r="X45" s="10"/>
      <c r="Y45" s="9" t="s">
        <v>1</v>
      </c>
      <c r="Z45" s="10" t="s">
        <v>2</v>
      </c>
      <c r="AA45" s="10"/>
      <c r="AB45" s="9"/>
    </row>
    <row r="46" spans="1:28" ht="14.25" thickTop="1">
      <c r="A46" s="292" t="str">
        <f>B45</f>
        <v>ＧＲＡＢＢＥＲＳ1</v>
      </c>
      <c r="B46" s="78"/>
      <c r="C46" s="79"/>
      <c r="D46" s="80"/>
      <c r="E46" s="81">
        <v>11</v>
      </c>
      <c r="F46" s="79"/>
      <c r="G46" s="82">
        <v>8</v>
      </c>
      <c r="H46" s="103">
        <v>11</v>
      </c>
      <c r="I46" s="79"/>
      <c r="J46" s="104">
        <v>3</v>
      </c>
      <c r="K46" s="293">
        <f>SUM(U46,X46,AA46,AD46)</f>
        <v>2</v>
      </c>
      <c r="L46" s="282">
        <v>0</v>
      </c>
      <c r="M46" s="282">
        <f>SUM(S46:S48)-SUM(T46:T48)+SUM(V46:V48)-SUM(W46:W48)+SUM(Y46:Y48)-SUM(Z46:Z48)+SUM(AB46:AB48)-SUM(AC46:AC48)</f>
        <v>4</v>
      </c>
      <c r="N46" s="282">
        <f>O46-P46</f>
        <v>22</v>
      </c>
      <c r="O46" s="282">
        <f>SUM(,E46:E48,H46:H48)</f>
        <v>44</v>
      </c>
      <c r="P46" s="282">
        <f>SUM(G46:G48,J46:J48)</f>
        <v>22</v>
      </c>
      <c r="Q46" s="284">
        <v>1</v>
      </c>
      <c r="R46" s="7"/>
      <c r="S46" s="18">
        <f aca="true" t="shared" si="22" ref="S46:S54">IF(B46&gt;D46,1,0)</f>
        <v>0</v>
      </c>
      <c r="T46" s="19">
        <f aca="true" t="shared" si="23" ref="T46:T54">IF(B46&lt;D46,1,0)</f>
        <v>0</v>
      </c>
      <c r="U46" s="10">
        <f>IF(SUM(S46:S48)&gt;SUM(T46:T48),1,0)</f>
        <v>0</v>
      </c>
      <c r="V46" s="9">
        <f aca="true" t="shared" si="24" ref="V46:V54">IF(E46&gt;G46,1,0)</f>
        <v>1</v>
      </c>
      <c r="W46" s="10">
        <f aca="true" t="shared" si="25" ref="W46:W54">IF(E46&lt;G46,1,0)</f>
        <v>0</v>
      </c>
      <c r="X46" s="10">
        <f>IF(SUM(V46:V48)&gt;SUM(W46:W48),1,0)</f>
        <v>1</v>
      </c>
      <c r="Y46" s="9">
        <f aca="true" t="shared" si="26" ref="Y46:Y54">IF(H46&gt;J46,1,0)</f>
        <v>1</v>
      </c>
      <c r="Z46" s="10">
        <f aca="true" t="shared" si="27" ref="Z46:Z54">IF(H46&lt;J46,1,0)</f>
        <v>0</v>
      </c>
      <c r="AA46" s="10">
        <f>IF(SUM(Y46:Y48)&gt;SUM(Z46:Z48),1,0)</f>
        <v>1</v>
      </c>
      <c r="AB46" s="9"/>
    </row>
    <row r="47" spans="1:28" ht="13.5">
      <c r="A47" s="273"/>
      <c r="B47" s="83"/>
      <c r="C47" s="84"/>
      <c r="D47" s="85"/>
      <c r="E47" s="86"/>
      <c r="F47" s="84" t="s">
        <v>124</v>
      </c>
      <c r="G47" s="87"/>
      <c r="H47" s="105"/>
      <c r="I47" s="84" t="s">
        <v>124</v>
      </c>
      <c r="J47" s="106"/>
      <c r="K47" s="276"/>
      <c r="L47" s="279"/>
      <c r="M47" s="279"/>
      <c r="N47" s="279"/>
      <c r="O47" s="279"/>
      <c r="P47" s="279"/>
      <c r="Q47" s="271"/>
      <c r="R47" s="7"/>
      <c r="S47" s="18">
        <f t="shared" si="22"/>
        <v>0</v>
      </c>
      <c r="T47" s="19">
        <f t="shared" si="23"/>
        <v>0</v>
      </c>
      <c r="U47" s="10"/>
      <c r="V47" s="9">
        <f t="shared" si="24"/>
        <v>0</v>
      </c>
      <c r="W47" s="10">
        <f t="shared" si="25"/>
        <v>0</v>
      </c>
      <c r="X47" s="10"/>
      <c r="Y47" s="9">
        <f t="shared" si="26"/>
        <v>0</v>
      </c>
      <c r="Z47" s="10">
        <f t="shared" si="27"/>
        <v>0</v>
      </c>
      <c r="AA47" s="10"/>
      <c r="AB47" s="9"/>
    </row>
    <row r="48" spans="1:28" ht="13.5">
      <c r="A48" s="273"/>
      <c r="B48" s="88"/>
      <c r="C48" s="89"/>
      <c r="D48" s="90"/>
      <c r="E48" s="91">
        <v>11</v>
      </c>
      <c r="F48" s="89"/>
      <c r="G48" s="92">
        <v>8</v>
      </c>
      <c r="H48" s="107">
        <v>11</v>
      </c>
      <c r="I48" s="89"/>
      <c r="J48" s="108">
        <v>3</v>
      </c>
      <c r="K48" s="287"/>
      <c r="L48" s="283"/>
      <c r="M48" s="283"/>
      <c r="N48" s="283"/>
      <c r="O48" s="283"/>
      <c r="P48" s="283"/>
      <c r="Q48" s="272"/>
      <c r="R48" s="7"/>
      <c r="S48" s="18">
        <f t="shared" si="22"/>
        <v>0</v>
      </c>
      <c r="T48" s="19">
        <f t="shared" si="23"/>
        <v>0</v>
      </c>
      <c r="U48" s="10"/>
      <c r="V48" s="9">
        <f t="shared" si="24"/>
        <v>1</v>
      </c>
      <c r="W48" s="10">
        <f t="shared" si="25"/>
        <v>0</v>
      </c>
      <c r="X48" s="10"/>
      <c r="Y48" s="9">
        <f t="shared" si="26"/>
        <v>1</v>
      </c>
      <c r="Z48" s="10">
        <f t="shared" si="27"/>
        <v>0</v>
      </c>
      <c r="AA48" s="10"/>
      <c r="AB48" s="9"/>
    </row>
    <row r="49" spans="1:28" ht="13.5">
      <c r="A49" s="285" t="str">
        <f>E45</f>
        <v>ブリトニー　　　　　　　ブリザーズ</v>
      </c>
      <c r="B49" s="93">
        <f>G46</f>
        <v>8</v>
      </c>
      <c r="C49" s="94"/>
      <c r="D49" s="95">
        <f>E46</f>
        <v>11</v>
      </c>
      <c r="E49" s="96"/>
      <c r="F49" s="94"/>
      <c r="G49" s="97"/>
      <c r="H49" s="109">
        <v>11</v>
      </c>
      <c r="I49" s="94"/>
      <c r="J49" s="110">
        <v>9</v>
      </c>
      <c r="K49" s="275">
        <f>SUM(U49,X49,AA49,AD49)</f>
        <v>1</v>
      </c>
      <c r="L49" s="278">
        <v>1</v>
      </c>
      <c r="M49" s="278">
        <f>SUM(S49:S51)-SUM(T49:T51)+SUM(V49:V51)-SUM(W49:W51)+SUM(Y49:Y51)-SUM(Z49:Z51)+SUM(AB49:AB51)-SUM(AC49:AC51)</f>
        <v>0</v>
      </c>
      <c r="N49" s="278">
        <f>O49-P49</f>
        <v>4</v>
      </c>
      <c r="O49" s="278">
        <f>SUM(,B49:B51,H49:H51)</f>
        <v>38</v>
      </c>
      <c r="P49" s="278">
        <f>SUM(D49:D51,J49:J51)</f>
        <v>34</v>
      </c>
      <c r="Q49" s="270">
        <v>2</v>
      </c>
      <c r="R49" s="7"/>
      <c r="S49" s="18">
        <f t="shared" si="22"/>
        <v>0</v>
      </c>
      <c r="T49" s="19">
        <f t="shared" si="23"/>
        <v>1</v>
      </c>
      <c r="U49" s="10">
        <f>IF(SUM(S49:S51)&gt;SUM(T49:T51),1,0)</f>
        <v>0</v>
      </c>
      <c r="V49" s="9">
        <f t="shared" si="24"/>
        <v>0</v>
      </c>
      <c r="W49" s="10">
        <f t="shared" si="25"/>
        <v>0</v>
      </c>
      <c r="X49" s="10">
        <f>IF(SUM(V49:V51)&gt;SUM(W49:W51),1,0)</f>
        <v>0</v>
      </c>
      <c r="Y49" s="9">
        <f t="shared" si="26"/>
        <v>1</v>
      </c>
      <c r="Z49" s="10">
        <f t="shared" si="27"/>
        <v>0</v>
      </c>
      <c r="AA49" s="10">
        <f>IF(SUM(Y49:Y51)&gt;SUM(Z49:Z51),1,0)</f>
        <v>1</v>
      </c>
      <c r="AB49" s="9"/>
    </row>
    <row r="50" spans="1:28" ht="13.5">
      <c r="A50" s="273"/>
      <c r="B50" s="26">
        <f>G47</f>
        <v>0</v>
      </c>
      <c r="C50" s="84" t="s">
        <v>125</v>
      </c>
      <c r="D50" s="27">
        <f>E47</f>
        <v>0</v>
      </c>
      <c r="E50" s="86"/>
      <c r="F50" s="84"/>
      <c r="G50" s="87"/>
      <c r="H50" s="105"/>
      <c r="I50" s="84" t="s">
        <v>124</v>
      </c>
      <c r="J50" s="106"/>
      <c r="K50" s="276"/>
      <c r="L50" s="279"/>
      <c r="M50" s="279"/>
      <c r="N50" s="279"/>
      <c r="O50" s="279"/>
      <c r="P50" s="279"/>
      <c r="Q50" s="271"/>
      <c r="R50" s="7"/>
      <c r="S50" s="18">
        <f t="shared" si="22"/>
        <v>0</v>
      </c>
      <c r="T50" s="19">
        <f t="shared" si="23"/>
        <v>0</v>
      </c>
      <c r="U50" s="10"/>
      <c r="V50" s="9">
        <f t="shared" si="24"/>
        <v>0</v>
      </c>
      <c r="W50" s="10">
        <f t="shared" si="25"/>
        <v>0</v>
      </c>
      <c r="X50" s="10"/>
      <c r="Y50" s="9">
        <f t="shared" si="26"/>
        <v>0</v>
      </c>
      <c r="Z50" s="10">
        <f t="shared" si="27"/>
        <v>0</v>
      </c>
      <c r="AA50" s="10"/>
      <c r="AB50" s="9"/>
    </row>
    <row r="51" spans="1:28" ht="13.5">
      <c r="A51" s="286"/>
      <c r="B51" s="111">
        <f>G48</f>
        <v>8</v>
      </c>
      <c r="C51" s="112"/>
      <c r="D51" s="113">
        <f>E48</f>
        <v>11</v>
      </c>
      <c r="E51" s="114"/>
      <c r="F51" s="112"/>
      <c r="G51" s="115"/>
      <c r="H51" s="116">
        <v>11</v>
      </c>
      <c r="I51" s="112"/>
      <c r="J51" s="117">
        <v>3</v>
      </c>
      <c r="K51" s="287"/>
      <c r="L51" s="283"/>
      <c r="M51" s="283"/>
      <c r="N51" s="283"/>
      <c r="O51" s="283"/>
      <c r="P51" s="283"/>
      <c r="Q51" s="272"/>
      <c r="R51" s="7"/>
      <c r="S51" s="18">
        <f t="shared" si="22"/>
        <v>0</v>
      </c>
      <c r="T51" s="19">
        <f t="shared" si="23"/>
        <v>1</v>
      </c>
      <c r="U51" s="10"/>
      <c r="V51" s="9">
        <f t="shared" si="24"/>
        <v>0</v>
      </c>
      <c r="W51" s="10">
        <f t="shared" si="25"/>
        <v>0</v>
      </c>
      <c r="X51" s="10"/>
      <c r="Y51" s="9">
        <f t="shared" si="26"/>
        <v>1</v>
      </c>
      <c r="Z51" s="10">
        <f t="shared" si="27"/>
        <v>0</v>
      </c>
      <c r="AA51" s="10"/>
      <c r="AB51" s="9"/>
    </row>
    <row r="52" spans="1:28" ht="13.5">
      <c r="A52" s="273" t="str">
        <f>H45</f>
        <v>日本大学Ｃ</v>
      </c>
      <c r="B52" s="118">
        <f>J46</f>
        <v>3</v>
      </c>
      <c r="C52" s="119"/>
      <c r="D52" s="120">
        <f>H46</f>
        <v>11</v>
      </c>
      <c r="E52" s="121">
        <f>J49</f>
        <v>9</v>
      </c>
      <c r="F52" s="119"/>
      <c r="G52" s="122">
        <f>H49</f>
        <v>11</v>
      </c>
      <c r="H52" s="123"/>
      <c r="I52" s="119"/>
      <c r="J52" s="124"/>
      <c r="K52" s="275">
        <f>SUM(U52,X52,AA52,AD52)</f>
        <v>0</v>
      </c>
      <c r="L52" s="278">
        <v>2</v>
      </c>
      <c r="M52" s="278">
        <f>SUM(S52:S54)-SUM(T52:T54)+SUM(V52:V54)-SUM(W52:W54)+SUM(Y52:Y54)-SUM(Z52:Z54)+SUM(AB52:AB54)-SUM(AC52:AC54)</f>
        <v>-4</v>
      </c>
      <c r="N52" s="278">
        <f>O52-P52</f>
        <v>-26</v>
      </c>
      <c r="O52" s="278">
        <f>SUM(,E52:E54,B52:B54)</f>
        <v>18</v>
      </c>
      <c r="P52" s="278">
        <f>SUM(D52:D54,G52:G54)</f>
        <v>44</v>
      </c>
      <c r="Q52" s="270">
        <v>3</v>
      </c>
      <c r="R52" s="7"/>
      <c r="S52" s="18">
        <f t="shared" si="22"/>
        <v>0</v>
      </c>
      <c r="T52" s="19">
        <f t="shared" si="23"/>
        <v>1</v>
      </c>
      <c r="U52" s="10">
        <f>IF(SUM(S52:S54)&gt;SUM(T52:T54),1,0)</f>
        <v>0</v>
      </c>
      <c r="V52" s="9">
        <f t="shared" si="24"/>
        <v>0</v>
      </c>
      <c r="W52" s="10">
        <f t="shared" si="25"/>
        <v>1</v>
      </c>
      <c r="X52" s="10">
        <f>IF(SUM(V52:V54)&gt;SUM(W52:W54),1,0)</f>
        <v>0</v>
      </c>
      <c r="Y52" s="9">
        <f t="shared" si="26"/>
        <v>0</v>
      </c>
      <c r="Z52" s="10">
        <f t="shared" si="27"/>
        <v>0</v>
      </c>
      <c r="AA52" s="10">
        <f>IF(SUM(Y52:Y54)&gt;SUM(Z52:Z54),1,0)</f>
        <v>0</v>
      </c>
      <c r="AB52" s="9"/>
    </row>
    <row r="53" spans="1:28" ht="13.5">
      <c r="A53" s="273"/>
      <c r="B53" s="26">
        <f>J47</f>
        <v>0</v>
      </c>
      <c r="C53" s="84" t="s">
        <v>125</v>
      </c>
      <c r="D53" s="27">
        <f>H47</f>
        <v>0</v>
      </c>
      <c r="E53" s="28">
        <f>J50</f>
        <v>0</v>
      </c>
      <c r="F53" s="84" t="s">
        <v>125</v>
      </c>
      <c r="G53" s="29">
        <f>H50</f>
        <v>0</v>
      </c>
      <c r="H53" s="105"/>
      <c r="I53" s="84"/>
      <c r="J53" s="106"/>
      <c r="K53" s="276"/>
      <c r="L53" s="279"/>
      <c r="M53" s="279"/>
      <c r="N53" s="279"/>
      <c r="O53" s="279"/>
      <c r="P53" s="279"/>
      <c r="Q53" s="271"/>
      <c r="R53" s="7"/>
      <c r="S53" s="18">
        <f t="shared" si="22"/>
        <v>0</v>
      </c>
      <c r="T53" s="19">
        <f t="shared" si="23"/>
        <v>0</v>
      </c>
      <c r="U53" s="10"/>
      <c r="V53" s="9">
        <f t="shared" si="24"/>
        <v>0</v>
      </c>
      <c r="W53" s="10">
        <f t="shared" si="25"/>
        <v>0</v>
      </c>
      <c r="X53" s="10"/>
      <c r="Y53" s="9">
        <f t="shared" si="26"/>
        <v>0</v>
      </c>
      <c r="Z53" s="10">
        <f t="shared" si="27"/>
        <v>0</v>
      </c>
      <c r="AA53" s="10"/>
      <c r="AB53" s="9"/>
    </row>
    <row r="54" spans="1:28" ht="14.25" thickBot="1">
      <c r="A54" s="274"/>
      <c r="B54" s="98">
        <f>J48</f>
        <v>3</v>
      </c>
      <c r="C54" s="99"/>
      <c r="D54" s="100">
        <f>H48</f>
        <v>11</v>
      </c>
      <c r="E54" s="101">
        <f>J51</f>
        <v>3</v>
      </c>
      <c r="F54" s="99"/>
      <c r="G54" s="102">
        <f>H51</f>
        <v>11</v>
      </c>
      <c r="H54" s="125"/>
      <c r="I54" s="99"/>
      <c r="J54" s="126"/>
      <c r="K54" s="277"/>
      <c r="L54" s="280"/>
      <c r="M54" s="280"/>
      <c r="N54" s="280"/>
      <c r="O54" s="280"/>
      <c r="P54" s="280"/>
      <c r="Q54" s="281"/>
      <c r="R54" s="7"/>
      <c r="S54" s="18">
        <f t="shared" si="22"/>
        <v>0</v>
      </c>
      <c r="T54" s="19">
        <f t="shared" si="23"/>
        <v>1</v>
      </c>
      <c r="U54" s="10"/>
      <c r="V54" s="9">
        <f t="shared" si="24"/>
        <v>0</v>
      </c>
      <c r="W54" s="10">
        <f t="shared" si="25"/>
        <v>1</v>
      </c>
      <c r="X54" s="10"/>
      <c r="Y54" s="9">
        <f t="shared" si="26"/>
        <v>0</v>
      </c>
      <c r="Z54" s="10">
        <f t="shared" si="27"/>
        <v>0</v>
      </c>
      <c r="AA54" s="10"/>
      <c r="AB54" s="9"/>
    </row>
    <row r="55" spans="1:17" ht="14.25" thickBot="1">
      <c r="A55" s="5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</row>
    <row r="56" spans="1:28" ht="33.75" customHeight="1" thickBot="1">
      <c r="A56" s="73" t="s">
        <v>115</v>
      </c>
      <c r="B56" s="288" t="s">
        <v>116</v>
      </c>
      <c r="C56" s="289"/>
      <c r="D56" s="290"/>
      <c r="E56" s="291" t="s">
        <v>117</v>
      </c>
      <c r="F56" s="291"/>
      <c r="G56" s="291"/>
      <c r="H56" s="288" t="s">
        <v>118</v>
      </c>
      <c r="I56" s="289"/>
      <c r="J56" s="290"/>
      <c r="K56" s="74" t="s">
        <v>1</v>
      </c>
      <c r="L56" s="75" t="s">
        <v>2</v>
      </c>
      <c r="M56" s="76" t="s">
        <v>3</v>
      </c>
      <c r="N56" s="76" t="s">
        <v>4</v>
      </c>
      <c r="O56" s="76" t="s">
        <v>5</v>
      </c>
      <c r="P56" s="76" t="s">
        <v>6</v>
      </c>
      <c r="Q56" s="77" t="s">
        <v>7</v>
      </c>
      <c r="R56" s="7"/>
      <c r="S56" s="18" t="s">
        <v>1</v>
      </c>
      <c r="T56" s="19" t="s">
        <v>2</v>
      </c>
      <c r="U56" s="10"/>
      <c r="V56" s="9" t="s">
        <v>1</v>
      </c>
      <c r="W56" s="10" t="s">
        <v>2</v>
      </c>
      <c r="X56" s="10"/>
      <c r="Y56" s="9" t="s">
        <v>1</v>
      </c>
      <c r="Z56" s="10" t="s">
        <v>2</v>
      </c>
      <c r="AA56" s="10"/>
      <c r="AB56" s="9"/>
    </row>
    <row r="57" spans="1:28" ht="14.25" thickTop="1">
      <c r="A57" s="292" t="str">
        <f>B56</f>
        <v>トリプルＨ</v>
      </c>
      <c r="B57" s="78"/>
      <c r="C57" s="79"/>
      <c r="D57" s="80"/>
      <c r="E57" s="81">
        <v>8</v>
      </c>
      <c r="F57" s="79"/>
      <c r="G57" s="82">
        <v>11</v>
      </c>
      <c r="H57" s="103">
        <v>11</v>
      </c>
      <c r="I57" s="79"/>
      <c r="J57" s="104">
        <v>4</v>
      </c>
      <c r="K57" s="293">
        <f>SUM(U57,X57,AA57,AD57)</f>
        <v>1</v>
      </c>
      <c r="L57" s="282">
        <v>1</v>
      </c>
      <c r="M57" s="282">
        <f>SUM(S57:S59)-SUM(T57:T59)+SUM(V57:V59)-SUM(W57:W59)+SUM(Y57:Y59)-SUM(Z57:Z59)+SUM(AB57:AB59)-SUM(AC57:AC59)</f>
        <v>0</v>
      </c>
      <c r="N57" s="282">
        <f>O57-P57</f>
        <v>1</v>
      </c>
      <c r="O57" s="282">
        <f>SUM(,E57:E59,H57:H59)</f>
        <v>36</v>
      </c>
      <c r="P57" s="282">
        <f>SUM(G57:G59,J57:J59)</f>
        <v>35</v>
      </c>
      <c r="Q57" s="284">
        <v>2</v>
      </c>
      <c r="R57" s="7"/>
      <c r="S57" s="18">
        <f aca="true" t="shared" si="28" ref="S57:S65">IF(B57&gt;D57,1,0)</f>
        <v>0</v>
      </c>
      <c r="T57" s="19">
        <f aca="true" t="shared" si="29" ref="T57:T65">IF(B57&lt;D57,1,0)</f>
        <v>0</v>
      </c>
      <c r="U57" s="10">
        <f>IF(SUM(S57:S59)&gt;SUM(T57:T59),1,0)</f>
        <v>0</v>
      </c>
      <c r="V57" s="9">
        <f aca="true" t="shared" si="30" ref="V57:V65">IF(E57&gt;G57,1,0)</f>
        <v>0</v>
      </c>
      <c r="W57" s="10">
        <f aca="true" t="shared" si="31" ref="W57:W65">IF(E57&lt;G57,1,0)</f>
        <v>1</v>
      </c>
      <c r="X57" s="10">
        <f>IF(SUM(V57:V59)&gt;SUM(W57:W59),1,0)</f>
        <v>0</v>
      </c>
      <c r="Y57" s="9">
        <f aca="true" t="shared" si="32" ref="Y57:Y65">IF(H57&gt;J57,1,0)</f>
        <v>1</v>
      </c>
      <c r="Z57" s="10">
        <f aca="true" t="shared" si="33" ref="Z57:Z65">IF(H57&lt;J57,1,0)</f>
        <v>0</v>
      </c>
      <c r="AA57" s="10">
        <f>IF(SUM(Y57:Y59)&gt;SUM(Z57:Z59),1,0)</f>
        <v>1</v>
      </c>
      <c r="AB57" s="9"/>
    </row>
    <row r="58" spans="1:28" ht="13.5">
      <c r="A58" s="273"/>
      <c r="B58" s="83"/>
      <c r="C58" s="84"/>
      <c r="D58" s="85"/>
      <c r="E58" s="86"/>
      <c r="F58" s="84" t="s">
        <v>125</v>
      </c>
      <c r="G58" s="87"/>
      <c r="H58" s="105"/>
      <c r="I58" s="84" t="s">
        <v>124</v>
      </c>
      <c r="J58" s="106"/>
      <c r="K58" s="276"/>
      <c r="L58" s="279"/>
      <c r="M58" s="279"/>
      <c r="N58" s="279"/>
      <c r="O58" s="279"/>
      <c r="P58" s="279"/>
      <c r="Q58" s="271"/>
      <c r="R58" s="7"/>
      <c r="S58" s="18">
        <f t="shared" si="28"/>
        <v>0</v>
      </c>
      <c r="T58" s="19">
        <f t="shared" si="29"/>
        <v>0</v>
      </c>
      <c r="U58" s="10"/>
      <c r="V58" s="9">
        <f t="shared" si="30"/>
        <v>0</v>
      </c>
      <c r="W58" s="10">
        <f t="shared" si="31"/>
        <v>0</v>
      </c>
      <c r="X58" s="10"/>
      <c r="Y58" s="9">
        <f t="shared" si="32"/>
        <v>0</v>
      </c>
      <c r="Z58" s="10">
        <f t="shared" si="33"/>
        <v>0</v>
      </c>
      <c r="AA58" s="10"/>
      <c r="AB58" s="9"/>
    </row>
    <row r="59" spans="1:28" ht="13.5">
      <c r="A59" s="273"/>
      <c r="B59" s="88"/>
      <c r="C59" s="89"/>
      <c r="D59" s="90"/>
      <c r="E59" s="91">
        <v>6</v>
      </c>
      <c r="F59" s="89"/>
      <c r="G59" s="92">
        <v>11</v>
      </c>
      <c r="H59" s="107">
        <v>11</v>
      </c>
      <c r="I59" s="89"/>
      <c r="J59" s="108">
        <v>9</v>
      </c>
      <c r="K59" s="287"/>
      <c r="L59" s="283"/>
      <c r="M59" s="283"/>
      <c r="N59" s="283"/>
      <c r="O59" s="283"/>
      <c r="P59" s="283"/>
      <c r="Q59" s="272"/>
      <c r="R59" s="7"/>
      <c r="S59" s="18">
        <f t="shared" si="28"/>
        <v>0</v>
      </c>
      <c r="T59" s="19">
        <f t="shared" si="29"/>
        <v>0</v>
      </c>
      <c r="U59" s="10"/>
      <c r="V59" s="9">
        <f t="shared" si="30"/>
        <v>0</v>
      </c>
      <c r="W59" s="10">
        <f t="shared" si="31"/>
        <v>1</v>
      </c>
      <c r="X59" s="10"/>
      <c r="Y59" s="9">
        <f t="shared" si="32"/>
        <v>1</v>
      </c>
      <c r="Z59" s="10">
        <f t="shared" si="33"/>
        <v>0</v>
      </c>
      <c r="AA59" s="10"/>
      <c r="AB59" s="9"/>
    </row>
    <row r="60" spans="1:28" ht="13.5">
      <c r="A60" s="285" t="str">
        <f>E56</f>
        <v>８０’ｓ</v>
      </c>
      <c r="B60" s="93">
        <f>G57</f>
        <v>11</v>
      </c>
      <c r="C60" s="94"/>
      <c r="D60" s="95">
        <f>E57</f>
        <v>8</v>
      </c>
      <c r="E60" s="96"/>
      <c r="F60" s="94"/>
      <c r="G60" s="97"/>
      <c r="H60" s="109">
        <v>11</v>
      </c>
      <c r="I60" s="94"/>
      <c r="J60" s="110">
        <v>5</v>
      </c>
      <c r="K60" s="275">
        <f>SUM(U60,X60,AA60,AD60)</f>
        <v>2</v>
      </c>
      <c r="L60" s="278">
        <v>0</v>
      </c>
      <c r="M60" s="278">
        <f>SUM(S60:S62)-SUM(T60:T62)+SUM(V60:V62)-SUM(W60:W62)+SUM(Y60:Y62)-SUM(Z60:Z62)+SUM(AB60:AB62)-SUM(AC60:AC62)</f>
        <v>4</v>
      </c>
      <c r="N60" s="278">
        <f>O60-P60</f>
        <v>19</v>
      </c>
      <c r="O60" s="278">
        <f>SUM(,B60:B62,H60:H62)</f>
        <v>44</v>
      </c>
      <c r="P60" s="278">
        <f>SUM(D60:D62,J60:J62)</f>
        <v>25</v>
      </c>
      <c r="Q60" s="270">
        <v>1</v>
      </c>
      <c r="R60" s="7"/>
      <c r="S60" s="18">
        <f t="shared" si="28"/>
        <v>1</v>
      </c>
      <c r="T60" s="19">
        <f t="shared" si="29"/>
        <v>0</v>
      </c>
      <c r="U60" s="10">
        <f>IF(SUM(S60:S62)&gt;SUM(T60:T62),1,0)</f>
        <v>1</v>
      </c>
      <c r="V60" s="9">
        <f t="shared" si="30"/>
        <v>0</v>
      </c>
      <c r="W60" s="10">
        <f t="shared" si="31"/>
        <v>0</v>
      </c>
      <c r="X60" s="10">
        <f>IF(SUM(V60:V62)&gt;SUM(W60:W62),1,0)</f>
        <v>0</v>
      </c>
      <c r="Y60" s="9">
        <f t="shared" si="32"/>
        <v>1</v>
      </c>
      <c r="Z60" s="10">
        <f t="shared" si="33"/>
        <v>0</v>
      </c>
      <c r="AA60" s="10">
        <f>IF(SUM(Y60:Y62)&gt;SUM(Z60:Z62),1,0)</f>
        <v>1</v>
      </c>
      <c r="AB60" s="9"/>
    </row>
    <row r="61" spans="1:28" ht="13.5">
      <c r="A61" s="273"/>
      <c r="B61" s="26">
        <f>G58</f>
        <v>0</v>
      </c>
      <c r="C61" s="84" t="s">
        <v>124</v>
      </c>
      <c r="D61" s="27">
        <f>E58</f>
        <v>0</v>
      </c>
      <c r="E61" s="86"/>
      <c r="F61" s="84"/>
      <c r="G61" s="87"/>
      <c r="H61" s="105"/>
      <c r="I61" s="84" t="s">
        <v>124</v>
      </c>
      <c r="J61" s="106"/>
      <c r="K61" s="276"/>
      <c r="L61" s="279"/>
      <c r="M61" s="279"/>
      <c r="N61" s="279"/>
      <c r="O61" s="279"/>
      <c r="P61" s="279"/>
      <c r="Q61" s="271"/>
      <c r="R61" s="7"/>
      <c r="S61" s="18">
        <f t="shared" si="28"/>
        <v>0</v>
      </c>
      <c r="T61" s="19">
        <f t="shared" si="29"/>
        <v>0</v>
      </c>
      <c r="U61" s="10"/>
      <c r="V61" s="9">
        <f t="shared" si="30"/>
        <v>0</v>
      </c>
      <c r="W61" s="10">
        <f t="shared" si="31"/>
        <v>0</v>
      </c>
      <c r="X61" s="10"/>
      <c r="Y61" s="9">
        <f t="shared" si="32"/>
        <v>0</v>
      </c>
      <c r="Z61" s="10">
        <f t="shared" si="33"/>
        <v>0</v>
      </c>
      <c r="AA61" s="10"/>
      <c r="AB61" s="9"/>
    </row>
    <row r="62" spans="1:28" ht="13.5">
      <c r="A62" s="286"/>
      <c r="B62" s="111">
        <f>G59</f>
        <v>11</v>
      </c>
      <c r="C62" s="112"/>
      <c r="D62" s="113">
        <f>E59</f>
        <v>6</v>
      </c>
      <c r="E62" s="114"/>
      <c r="F62" s="112"/>
      <c r="G62" s="115"/>
      <c r="H62" s="116">
        <v>11</v>
      </c>
      <c r="I62" s="112"/>
      <c r="J62" s="117">
        <v>6</v>
      </c>
      <c r="K62" s="287"/>
      <c r="L62" s="283"/>
      <c r="M62" s="283"/>
      <c r="N62" s="283"/>
      <c r="O62" s="283"/>
      <c r="P62" s="283"/>
      <c r="Q62" s="272"/>
      <c r="R62" s="7"/>
      <c r="S62" s="18">
        <f t="shared" si="28"/>
        <v>1</v>
      </c>
      <c r="T62" s="19">
        <f t="shared" si="29"/>
        <v>0</v>
      </c>
      <c r="U62" s="10"/>
      <c r="V62" s="9">
        <f t="shared" si="30"/>
        <v>0</v>
      </c>
      <c r="W62" s="10">
        <f t="shared" si="31"/>
        <v>0</v>
      </c>
      <c r="X62" s="10"/>
      <c r="Y62" s="9">
        <f t="shared" si="32"/>
        <v>1</v>
      </c>
      <c r="Z62" s="10">
        <f t="shared" si="33"/>
        <v>0</v>
      </c>
      <c r="AA62" s="10"/>
      <c r="AB62" s="9"/>
    </row>
    <row r="63" spans="1:28" ht="13.5">
      <c r="A63" s="273" t="str">
        <f>H56</f>
        <v>Ｂｌａｃｋ　Ｎｉｋｋａ</v>
      </c>
      <c r="B63" s="118">
        <f>J57</f>
        <v>4</v>
      </c>
      <c r="C63" s="119"/>
      <c r="D63" s="120">
        <f>H57</f>
        <v>11</v>
      </c>
      <c r="E63" s="121">
        <f>J60</f>
        <v>5</v>
      </c>
      <c r="F63" s="119"/>
      <c r="G63" s="122">
        <f>H60</f>
        <v>11</v>
      </c>
      <c r="H63" s="123"/>
      <c r="I63" s="119"/>
      <c r="J63" s="124"/>
      <c r="K63" s="275">
        <f>SUM(U63,X63,AA63,AD63)</f>
        <v>0</v>
      </c>
      <c r="L63" s="278">
        <v>2</v>
      </c>
      <c r="M63" s="278">
        <f>SUM(S63:S65)-SUM(T63:T65)+SUM(V63:V65)-SUM(W63:W65)+SUM(Y63:Y65)-SUM(Z63:Z65)+SUM(AB63:AB65)-SUM(AC63:AC65)</f>
        <v>-4</v>
      </c>
      <c r="N63" s="278">
        <f>O63-P63</f>
        <v>-20</v>
      </c>
      <c r="O63" s="278">
        <f>SUM(,E63:E65,B63:B65)</f>
        <v>24</v>
      </c>
      <c r="P63" s="278">
        <f>SUM(D63:D65,G63:G65)</f>
        <v>44</v>
      </c>
      <c r="Q63" s="270">
        <v>3</v>
      </c>
      <c r="R63" s="7"/>
      <c r="S63" s="18">
        <f t="shared" si="28"/>
        <v>0</v>
      </c>
      <c r="T63" s="19">
        <f t="shared" si="29"/>
        <v>1</v>
      </c>
      <c r="U63" s="10">
        <f>IF(SUM(S63:S65)&gt;SUM(T63:T65),1,0)</f>
        <v>0</v>
      </c>
      <c r="V63" s="9">
        <f t="shared" si="30"/>
        <v>0</v>
      </c>
      <c r="W63" s="10">
        <f t="shared" si="31"/>
        <v>1</v>
      </c>
      <c r="X63" s="10">
        <f>IF(SUM(V63:V65)&gt;SUM(W63:W65),1,0)</f>
        <v>0</v>
      </c>
      <c r="Y63" s="9">
        <f t="shared" si="32"/>
        <v>0</v>
      </c>
      <c r="Z63" s="10">
        <f t="shared" si="33"/>
        <v>0</v>
      </c>
      <c r="AA63" s="10">
        <f>IF(SUM(Y63:Y65)&gt;SUM(Z63:Z65),1,0)</f>
        <v>0</v>
      </c>
      <c r="AB63" s="9"/>
    </row>
    <row r="64" spans="1:28" ht="13.5">
      <c r="A64" s="273"/>
      <c r="B64" s="26">
        <f>J58</f>
        <v>0</v>
      </c>
      <c r="C64" s="84" t="s">
        <v>125</v>
      </c>
      <c r="D64" s="27">
        <f>H58</f>
        <v>0</v>
      </c>
      <c r="E64" s="28">
        <f>J61</f>
        <v>0</v>
      </c>
      <c r="F64" s="84" t="s">
        <v>125</v>
      </c>
      <c r="G64" s="29">
        <f>H61</f>
        <v>0</v>
      </c>
      <c r="H64" s="105"/>
      <c r="I64" s="84"/>
      <c r="J64" s="106"/>
      <c r="K64" s="276"/>
      <c r="L64" s="279"/>
      <c r="M64" s="279"/>
      <c r="N64" s="279"/>
      <c r="O64" s="279"/>
      <c r="P64" s="279"/>
      <c r="Q64" s="271"/>
      <c r="R64" s="7"/>
      <c r="S64" s="18">
        <f t="shared" si="28"/>
        <v>0</v>
      </c>
      <c r="T64" s="19">
        <f t="shared" si="29"/>
        <v>0</v>
      </c>
      <c r="U64" s="10"/>
      <c r="V64" s="9">
        <f t="shared" si="30"/>
        <v>0</v>
      </c>
      <c r="W64" s="10">
        <f t="shared" si="31"/>
        <v>0</v>
      </c>
      <c r="X64" s="10"/>
      <c r="Y64" s="9">
        <f t="shared" si="32"/>
        <v>0</v>
      </c>
      <c r="Z64" s="10">
        <f t="shared" si="33"/>
        <v>0</v>
      </c>
      <c r="AA64" s="10"/>
      <c r="AB64" s="9"/>
    </row>
    <row r="65" spans="1:28" ht="14.25" thickBot="1">
      <c r="A65" s="274"/>
      <c r="B65" s="98">
        <f>J59</f>
        <v>9</v>
      </c>
      <c r="C65" s="99"/>
      <c r="D65" s="100">
        <f>H59</f>
        <v>11</v>
      </c>
      <c r="E65" s="101">
        <f>J62</f>
        <v>6</v>
      </c>
      <c r="F65" s="99"/>
      <c r="G65" s="102">
        <f>H62</f>
        <v>11</v>
      </c>
      <c r="H65" s="125"/>
      <c r="I65" s="99"/>
      <c r="J65" s="126"/>
      <c r="K65" s="277"/>
      <c r="L65" s="280"/>
      <c r="M65" s="280"/>
      <c r="N65" s="280"/>
      <c r="O65" s="280"/>
      <c r="P65" s="280"/>
      <c r="Q65" s="281"/>
      <c r="R65" s="7"/>
      <c r="S65" s="18">
        <f t="shared" si="28"/>
        <v>0</v>
      </c>
      <c r="T65" s="19">
        <f t="shared" si="29"/>
        <v>1</v>
      </c>
      <c r="U65" s="10"/>
      <c r="V65" s="9">
        <f t="shared" si="30"/>
        <v>0</v>
      </c>
      <c r="W65" s="10">
        <f t="shared" si="31"/>
        <v>1</v>
      </c>
      <c r="X65" s="10"/>
      <c r="Y65" s="9">
        <f t="shared" si="32"/>
        <v>0</v>
      </c>
      <c r="Z65" s="10">
        <f t="shared" si="33"/>
        <v>0</v>
      </c>
      <c r="AA65" s="10"/>
      <c r="AB65" s="9"/>
    </row>
    <row r="66" spans="1:17" ht="14.25" thickBot="1">
      <c r="A66" s="5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</row>
    <row r="67" spans="1:28" ht="33.75" customHeight="1" thickBot="1">
      <c r="A67" s="73" t="s">
        <v>119</v>
      </c>
      <c r="B67" s="288" t="s">
        <v>10</v>
      </c>
      <c r="C67" s="289"/>
      <c r="D67" s="290"/>
      <c r="E67" s="291" t="s">
        <v>22</v>
      </c>
      <c r="F67" s="291"/>
      <c r="G67" s="291"/>
      <c r="H67" s="288" t="s">
        <v>120</v>
      </c>
      <c r="I67" s="289"/>
      <c r="J67" s="290"/>
      <c r="K67" s="74" t="s">
        <v>1</v>
      </c>
      <c r="L67" s="75" t="s">
        <v>2</v>
      </c>
      <c r="M67" s="76" t="s">
        <v>3</v>
      </c>
      <c r="N67" s="76" t="s">
        <v>4</v>
      </c>
      <c r="O67" s="76" t="s">
        <v>5</v>
      </c>
      <c r="P67" s="76" t="s">
        <v>6</v>
      </c>
      <c r="Q67" s="77" t="s">
        <v>7</v>
      </c>
      <c r="R67" s="7"/>
      <c r="S67" s="18" t="s">
        <v>1</v>
      </c>
      <c r="T67" s="19" t="s">
        <v>2</v>
      </c>
      <c r="U67" s="10"/>
      <c r="V67" s="9" t="s">
        <v>1</v>
      </c>
      <c r="W67" s="10" t="s">
        <v>2</v>
      </c>
      <c r="X67" s="10"/>
      <c r="Y67" s="9" t="s">
        <v>1</v>
      </c>
      <c r="Z67" s="10" t="s">
        <v>2</v>
      </c>
      <c r="AA67" s="10"/>
      <c r="AB67" s="9"/>
    </row>
    <row r="68" spans="1:28" ht="14.25" thickTop="1">
      <c r="A68" s="292" t="str">
        <f>B67</f>
        <v>噛ませ犬</v>
      </c>
      <c r="B68" s="78"/>
      <c r="C68" s="79"/>
      <c r="D68" s="80"/>
      <c r="E68" s="81">
        <v>11</v>
      </c>
      <c r="F68" s="79"/>
      <c r="G68" s="82">
        <v>7</v>
      </c>
      <c r="H68" s="103">
        <v>7</v>
      </c>
      <c r="I68" s="79"/>
      <c r="J68" s="104">
        <v>11</v>
      </c>
      <c r="K68" s="293">
        <f>SUM(U68,X68,AA68,AD68)</f>
        <v>1</v>
      </c>
      <c r="L68" s="282">
        <v>1</v>
      </c>
      <c r="M68" s="282">
        <f>SUM(S68:S70)-SUM(T68:T70)+SUM(V68:V70)-SUM(W68:W70)+SUM(Y68:Y70)-SUM(Z68:Z70)+SUM(AB68:AB70)-SUM(AC68:AC70)</f>
        <v>-1</v>
      </c>
      <c r="N68" s="282">
        <f>O68-P68</f>
        <v>-4</v>
      </c>
      <c r="O68" s="282">
        <f>SUM(,E68:E70,H68:H70)</f>
        <v>40</v>
      </c>
      <c r="P68" s="282">
        <f>SUM(G68:G70,J68:J70)</f>
        <v>44</v>
      </c>
      <c r="Q68" s="284">
        <v>2</v>
      </c>
      <c r="R68" s="7"/>
      <c r="S68" s="18">
        <f aca="true" t="shared" si="34" ref="S68:S76">IF(B68&gt;D68,1,0)</f>
        <v>0</v>
      </c>
      <c r="T68" s="19">
        <f aca="true" t="shared" si="35" ref="T68:T76">IF(B68&lt;D68,1,0)</f>
        <v>0</v>
      </c>
      <c r="U68" s="10">
        <f>IF(SUM(S68:S70)&gt;SUM(T68:T70),1,0)</f>
        <v>0</v>
      </c>
      <c r="V68" s="9">
        <f aca="true" t="shared" si="36" ref="V68:V76">IF(E68&gt;G68,1,0)</f>
        <v>1</v>
      </c>
      <c r="W68" s="10">
        <f aca="true" t="shared" si="37" ref="W68:W76">IF(E68&lt;G68,1,0)</f>
        <v>0</v>
      </c>
      <c r="X68" s="10">
        <f>IF(SUM(V68:V70)&gt;SUM(W68:W70),1,0)</f>
        <v>1</v>
      </c>
      <c r="Y68" s="9">
        <f aca="true" t="shared" si="38" ref="Y68:Y76">IF(H68&gt;J68,1,0)</f>
        <v>0</v>
      </c>
      <c r="Z68" s="10">
        <f aca="true" t="shared" si="39" ref="Z68:Z76">IF(H68&lt;J68,1,0)</f>
        <v>1</v>
      </c>
      <c r="AA68" s="10">
        <f>IF(SUM(Y68:Y70)&gt;SUM(Z68:Z70),1,0)</f>
        <v>0</v>
      </c>
      <c r="AB68" s="9"/>
    </row>
    <row r="69" spans="1:28" ht="13.5">
      <c r="A69" s="273"/>
      <c r="B69" s="83"/>
      <c r="C69" s="84"/>
      <c r="D69" s="85"/>
      <c r="E69" s="86">
        <v>3</v>
      </c>
      <c r="F69" s="84" t="s">
        <v>124</v>
      </c>
      <c r="G69" s="87">
        <v>11</v>
      </c>
      <c r="H69" s="105"/>
      <c r="I69" s="84" t="s">
        <v>125</v>
      </c>
      <c r="J69" s="106"/>
      <c r="K69" s="276"/>
      <c r="L69" s="279"/>
      <c r="M69" s="279"/>
      <c r="N69" s="279"/>
      <c r="O69" s="279"/>
      <c r="P69" s="279"/>
      <c r="Q69" s="271"/>
      <c r="R69" s="7"/>
      <c r="S69" s="18">
        <f t="shared" si="34"/>
        <v>0</v>
      </c>
      <c r="T69" s="19">
        <f t="shared" si="35"/>
        <v>0</v>
      </c>
      <c r="U69" s="10"/>
      <c r="V69" s="9">
        <f t="shared" si="36"/>
        <v>0</v>
      </c>
      <c r="W69" s="10">
        <f t="shared" si="37"/>
        <v>1</v>
      </c>
      <c r="X69" s="10"/>
      <c r="Y69" s="9">
        <f t="shared" si="38"/>
        <v>0</v>
      </c>
      <c r="Z69" s="10">
        <f t="shared" si="39"/>
        <v>0</v>
      </c>
      <c r="AA69" s="10"/>
      <c r="AB69" s="9"/>
    </row>
    <row r="70" spans="1:28" ht="13.5">
      <c r="A70" s="273"/>
      <c r="B70" s="88"/>
      <c r="C70" s="89"/>
      <c r="D70" s="90"/>
      <c r="E70" s="91">
        <v>11</v>
      </c>
      <c r="F70" s="89"/>
      <c r="G70" s="92">
        <v>4</v>
      </c>
      <c r="H70" s="107">
        <v>8</v>
      </c>
      <c r="I70" s="89"/>
      <c r="J70" s="108">
        <v>11</v>
      </c>
      <c r="K70" s="287"/>
      <c r="L70" s="283"/>
      <c r="M70" s="283"/>
      <c r="N70" s="283"/>
      <c r="O70" s="283"/>
      <c r="P70" s="283"/>
      <c r="Q70" s="272"/>
      <c r="R70" s="7"/>
      <c r="S70" s="18">
        <f t="shared" si="34"/>
        <v>0</v>
      </c>
      <c r="T70" s="19">
        <f t="shared" si="35"/>
        <v>0</v>
      </c>
      <c r="U70" s="10"/>
      <c r="V70" s="9">
        <f t="shared" si="36"/>
        <v>1</v>
      </c>
      <c r="W70" s="10">
        <f t="shared" si="37"/>
        <v>0</v>
      </c>
      <c r="X70" s="10"/>
      <c r="Y70" s="9">
        <f t="shared" si="38"/>
        <v>0</v>
      </c>
      <c r="Z70" s="10">
        <f t="shared" si="39"/>
        <v>1</v>
      </c>
      <c r="AA70" s="10"/>
      <c r="AB70" s="9"/>
    </row>
    <row r="71" spans="1:28" ht="13.5">
      <c r="A71" s="285" t="str">
        <f>E67</f>
        <v>任侠ＤＯＧＳ</v>
      </c>
      <c r="B71" s="93">
        <f>G68</f>
        <v>7</v>
      </c>
      <c r="C71" s="94"/>
      <c r="D71" s="95">
        <f>E68</f>
        <v>11</v>
      </c>
      <c r="E71" s="96"/>
      <c r="F71" s="94"/>
      <c r="G71" s="97"/>
      <c r="H71" s="109">
        <v>3</v>
      </c>
      <c r="I71" s="94"/>
      <c r="J71" s="110">
        <v>11</v>
      </c>
      <c r="K71" s="275">
        <f>SUM(U71,X71,AA71,AD71)</f>
        <v>0</v>
      </c>
      <c r="L71" s="278">
        <v>2</v>
      </c>
      <c r="M71" s="278">
        <f>SUM(S71:S73)-SUM(T71:T73)+SUM(V71:V73)-SUM(W71:W73)+SUM(Y71:Y73)-SUM(Z71:Z73)+SUM(AB71:AB73)-SUM(AC71:AC73)</f>
        <v>-3</v>
      </c>
      <c r="N71" s="278">
        <f>O71-P71</f>
        <v>-18</v>
      </c>
      <c r="O71" s="278">
        <f>SUM(,B71:B73,H71:H73)</f>
        <v>29</v>
      </c>
      <c r="P71" s="278">
        <f>SUM(D71:D73,J71:J73)</f>
        <v>47</v>
      </c>
      <c r="Q71" s="270">
        <v>3</v>
      </c>
      <c r="R71" s="7"/>
      <c r="S71" s="18">
        <f t="shared" si="34"/>
        <v>0</v>
      </c>
      <c r="T71" s="19">
        <f t="shared" si="35"/>
        <v>1</v>
      </c>
      <c r="U71" s="10">
        <f>IF(SUM(S71:S73)&gt;SUM(T71:T73),1,0)</f>
        <v>0</v>
      </c>
      <c r="V71" s="9">
        <f t="shared" si="36"/>
        <v>0</v>
      </c>
      <c r="W71" s="10">
        <f t="shared" si="37"/>
        <v>0</v>
      </c>
      <c r="X71" s="10">
        <f>IF(SUM(V71:V73)&gt;SUM(W71:W73),1,0)</f>
        <v>0</v>
      </c>
      <c r="Y71" s="9">
        <f t="shared" si="38"/>
        <v>0</v>
      </c>
      <c r="Z71" s="10">
        <f t="shared" si="39"/>
        <v>1</v>
      </c>
      <c r="AA71" s="10">
        <f>IF(SUM(Y71:Y73)&gt;SUM(Z71:Z73),1,0)</f>
        <v>0</v>
      </c>
      <c r="AB71" s="9"/>
    </row>
    <row r="72" spans="1:28" ht="13.5">
      <c r="A72" s="273"/>
      <c r="B72" s="83">
        <f>G69</f>
        <v>11</v>
      </c>
      <c r="C72" s="84" t="s">
        <v>125</v>
      </c>
      <c r="D72" s="85">
        <f>E69</f>
        <v>3</v>
      </c>
      <c r="E72" s="86"/>
      <c r="F72" s="84"/>
      <c r="G72" s="87"/>
      <c r="H72" s="105"/>
      <c r="I72" s="84" t="s">
        <v>125</v>
      </c>
      <c r="J72" s="106"/>
      <c r="K72" s="276"/>
      <c r="L72" s="279"/>
      <c r="M72" s="279"/>
      <c r="N72" s="279"/>
      <c r="O72" s="279"/>
      <c r="P72" s="279"/>
      <c r="Q72" s="271"/>
      <c r="R72" s="7"/>
      <c r="S72" s="18">
        <f t="shared" si="34"/>
        <v>1</v>
      </c>
      <c r="T72" s="19">
        <f t="shared" si="35"/>
        <v>0</v>
      </c>
      <c r="U72" s="10"/>
      <c r="V72" s="9">
        <f t="shared" si="36"/>
        <v>0</v>
      </c>
      <c r="W72" s="10">
        <f t="shared" si="37"/>
        <v>0</v>
      </c>
      <c r="X72" s="10"/>
      <c r="Y72" s="9">
        <f t="shared" si="38"/>
        <v>0</v>
      </c>
      <c r="Z72" s="10">
        <f t="shared" si="39"/>
        <v>0</v>
      </c>
      <c r="AA72" s="10"/>
      <c r="AB72" s="9"/>
    </row>
    <row r="73" spans="1:28" ht="13.5">
      <c r="A73" s="286"/>
      <c r="B73" s="111">
        <f>G70</f>
        <v>4</v>
      </c>
      <c r="C73" s="112"/>
      <c r="D73" s="113">
        <f>E70</f>
        <v>11</v>
      </c>
      <c r="E73" s="114"/>
      <c r="F73" s="112"/>
      <c r="G73" s="115"/>
      <c r="H73" s="116">
        <v>4</v>
      </c>
      <c r="I73" s="112"/>
      <c r="J73" s="117">
        <v>11</v>
      </c>
      <c r="K73" s="287"/>
      <c r="L73" s="283"/>
      <c r="M73" s="283"/>
      <c r="N73" s="283"/>
      <c r="O73" s="283"/>
      <c r="P73" s="283"/>
      <c r="Q73" s="272"/>
      <c r="R73" s="7"/>
      <c r="S73" s="18">
        <f t="shared" si="34"/>
        <v>0</v>
      </c>
      <c r="T73" s="19">
        <f t="shared" si="35"/>
        <v>1</v>
      </c>
      <c r="U73" s="10"/>
      <c r="V73" s="9">
        <f t="shared" si="36"/>
        <v>0</v>
      </c>
      <c r="W73" s="10">
        <f t="shared" si="37"/>
        <v>0</v>
      </c>
      <c r="X73" s="10"/>
      <c r="Y73" s="9">
        <f t="shared" si="38"/>
        <v>0</v>
      </c>
      <c r="Z73" s="10">
        <f t="shared" si="39"/>
        <v>1</v>
      </c>
      <c r="AA73" s="10"/>
      <c r="AB73" s="9"/>
    </row>
    <row r="74" spans="1:28" ht="13.5">
      <c r="A74" s="273" t="str">
        <f>H67</f>
        <v>サラーン</v>
      </c>
      <c r="B74" s="118">
        <f>J68</f>
        <v>11</v>
      </c>
      <c r="C74" s="119"/>
      <c r="D74" s="120">
        <f>H68</f>
        <v>7</v>
      </c>
      <c r="E74" s="121">
        <f>J71</f>
        <v>11</v>
      </c>
      <c r="F74" s="119"/>
      <c r="G74" s="122">
        <f>H71</f>
        <v>3</v>
      </c>
      <c r="H74" s="123"/>
      <c r="I74" s="119"/>
      <c r="J74" s="124"/>
      <c r="K74" s="275">
        <f>SUM(U74,X74,AA74,AD74)</f>
        <v>2</v>
      </c>
      <c r="L74" s="278">
        <v>0</v>
      </c>
      <c r="M74" s="278">
        <f>SUM(S74:S76)-SUM(T74:T76)+SUM(V74:V76)-SUM(W74:W76)+SUM(Y74:Y76)-SUM(Z74:Z76)+SUM(AB74:AB76)-SUM(AC74:AC76)</f>
        <v>4</v>
      </c>
      <c r="N74" s="278">
        <f>O74-P74</f>
        <v>22</v>
      </c>
      <c r="O74" s="278">
        <f>SUM(,E74:E76,B74:B76)</f>
        <v>44</v>
      </c>
      <c r="P74" s="278">
        <f>SUM(D74:D76,G74:G76)</f>
        <v>22</v>
      </c>
      <c r="Q74" s="270">
        <v>1</v>
      </c>
      <c r="R74" s="7"/>
      <c r="S74" s="18">
        <f t="shared" si="34"/>
        <v>1</v>
      </c>
      <c r="T74" s="19">
        <f t="shared" si="35"/>
        <v>0</v>
      </c>
      <c r="U74" s="10">
        <f>IF(SUM(S74:S76)&gt;SUM(T74:T76),1,0)</f>
        <v>1</v>
      </c>
      <c r="V74" s="9">
        <f t="shared" si="36"/>
        <v>1</v>
      </c>
      <c r="W74" s="10">
        <f t="shared" si="37"/>
        <v>0</v>
      </c>
      <c r="X74" s="10">
        <f>IF(SUM(V74:V76)&gt;SUM(W74:W76),1,0)</f>
        <v>1</v>
      </c>
      <c r="Y74" s="9">
        <f t="shared" si="38"/>
        <v>0</v>
      </c>
      <c r="Z74" s="10">
        <f t="shared" si="39"/>
        <v>0</v>
      </c>
      <c r="AA74" s="10">
        <f>IF(SUM(Y74:Y76)&gt;SUM(Z74:Z76),1,0)</f>
        <v>0</v>
      </c>
      <c r="AB74" s="9"/>
    </row>
    <row r="75" spans="1:28" ht="13.5">
      <c r="A75" s="273"/>
      <c r="B75" s="26">
        <f>J69</f>
        <v>0</v>
      </c>
      <c r="C75" s="84" t="s">
        <v>124</v>
      </c>
      <c r="D75" s="27">
        <f>H69</f>
        <v>0</v>
      </c>
      <c r="E75" s="28">
        <f>J72</f>
        <v>0</v>
      </c>
      <c r="F75" s="84" t="s">
        <v>124</v>
      </c>
      <c r="G75" s="29">
        <f>H72</f>
        <v>0</v>
      </c>
      <c r="H75" s="105"/>
      <c r="I75" s="84"/>
      <c r="J75" s="106"/>
      <c r="K75" s="276"/>
      <c r="L75" s="279"/>
      <c r="M75" s="279"/>
      <c r="N75" s="279"/>
      <c r="O75" s="279"/>
      <c r="P75" s="279"/>
      <c r="Q75" s="271"/>
      <c r="R75" s="7"/>
      <c r="S75" s="18">
        <f t="shared" si="34"/>
        <v>0</v>
      </c>
      <c r="T75" s="19">
        <f t="shared" si="35"/>
        <v>0</v>
      </c>
      <c r="U75" s="10"/>
      <c r="V75" s="9">
        <f t="shared" si="36"/>
        <v>0</v>
      </c>
      <c r="W75" s="10">
        <f t="shared" si="37"/>
        <v>0</v>
      </c>
      <c r="X75" s="10"/>
      <c r="Y75" s="9">
        <f t="shared" si="38"/>
        <v>0</v>
      </c>
      <c r="Z75" s="10">
        <f t="shared" si="39"/>
        <v>0</v>
      </c>
      <c r="AA75" s="10"/>
      <c r="AB75" s="9"/>
    </row>
    <row r="76" spans="1:28" ht="14.25" thickBot="1">
      <c r="A76" s="274"/>
      <c r="B76" s="98">
        <f>J70</f>
        <v>11</v>
      </c>
      <c r="C76" s="99"/>
      <c r="D76" s="100">
        <f>H70</f>
        <v>8</v>
      </c>
      <c r="E76" s="101">
        <f>J73</f>
        <v>11</v>
      </c>
      <c r="F76" s="99"/>
      <c r="G76" s="102">
        <f>H73</f>
        <v>4</v>
      </c>
      <c r="H76" s="125"/>
      <c r="I76" s="99"/>
      <c r="J76" s="126"/>
      <c r="K76" s="277"/>
      <c r="L76" s="280"/>
      <c r="M76" s="280"/>
      <c r="N76" s="280"/>
      <c r="O76" s="280"/>
      <c r="P76" s="280"/>
      <c r="Q76" s="281"/>
      <c r="R76" s="7"/>
      <c r="S76" s="18">
        <f t="shared" si="34"/>
        <v>1</v>
      </c>
      <c r="T76" s="19">
        <f t="shared" si="35"/>
        <v>0</v>
      </c>
      <c r="U76" s="10"/>
      <c r="V76" s="9">
        <f t="shared" si="36"/>
        <v>1</v>
      </c>
      <c r="W76" s="10">
        <f t="shared" si="37"/>
        <v>0</v>
      </c>
      <c r="X76" s="10"/>
      <c r="Y76" s="9">
        <f t="shared" si="38"/>
        <v>0</v>
      </c>
      <c r="Z76" s="10">
        <f t="shared" si="39"/>
        <v>0</v>
      </c>
      <c r="AA76" s="10"/>
      <c r="AB76" s="9"/>
    </row>
    <row r="77" spans="1:17" ht="14.25" thickBot="1">
      <c r="A77" s="5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</row>
    <row r="78" spans="1:28" ht="33.75" customHeight="1" thickBot="1">
      <c r="A78" s="73" t="s">
        <v>110</v>
      </c>
      <c r="B78" s="288" t="s">
        <v>121</v>
      </c>
      <c r="C78" s="289"/>
      <c r="D78" s="290"/>
      <c r="E78" s="291" t="s">
        <v>122</v>
      </c>
      <c r="F78" s="291"/>
      <c r="G78" s="291"/>
      <c r="H78" s="288" t="s">
        <v>123</v>
      </c>
      <c r="I78" s="289"/>
      <c r="J78" s="290"/>
      <c r="K78" s="74" t="s">
        <v>1</v>
      </c>
      <c r="L78" s="75" t="s">
        <v>2</v>
      </c>
      <c r="M78" s="76" t="s">
        <v>3</v>
      </c>
      <c r="N78" s="76" t="s">
        <v>4</v>
      </c>
      <c r="O78" s="76" t="s">
        <v>5</v>
      </c>
      <c r="P78" s="76" t="s">
        <v>6</v>
      </c>
      <c r="Q78" s="77" t="s">
        <v>7</v>
      </c>
      <c r="R78" s="7"/>
      <c r="S78" s="18" t="s">
        <v>1</v>
      </c>
      <c r="T78" s="19" t="s">
        <v>2</v>
      </c>
      <c r="U78" s="10"/>
      <c r="V78" s="9" t="s">
        <v>1</v>
      </c>
      <c r="W78" s="10" t="s">
        <v>2</v>
      </c>
      <c r="X78" s="10"/>
      <c r="Y78" s="9" t="s">
        <v>1</v>
      </c>
      <c r="Z78" s="10" t="s">
        <v>2</v>
      </c>
      <c r="AA78" s="10"/>
      <c r="AB78" s="9"/>
    </row>
    <row r="79" spans="1:28" ht="14.25" thickTop="1">
      <c r="A79" s="292" t="str">
        <f>B78</f>
        <v>ＪＡＶＡ</v>
      </c>
      <c r="B79" s="78"/>
      <c r="C79" s="79"/>
      <c r="D79" s="80"/>
      <c r="E79" s="81">
        <v>8</v>
      </c>
      <c r="F79" s="79"/>
      <c r="G79" s="82">
        <v>11</v>
      </c>
      <c r="H79" s="103">
        <v>7</v>
      </c>
      <c r="I79" s="79"/>
      <c r="J79" s="104">
        <v>11</v>
      </c>
      <c r="K79" s="293">
        <f>SUM(U79,X79,AA79,AD79)</f>
        <v>0</v>
      </c>
      <c r="L79" s="282">
        <v>2</v>
      </c>
      <c r="M79" s="282">
        <f>SUM(S79:S81)-SUM(T79:T81)+SUM(V79:V81)-SUM(W79:W81)+SUM(Y79:Y81)-SUM(Z79:Z81)+SUM(AB79:AB81)-SUM(AC79:AC81)</f>
        <v>-2</v>
      </c>
      <c r="N79" s="282">
        <f>O79-P79</f>
        <v>-4</v>
      </c>
      <c r="O79" s="282">
        <f>SUM(,E79:E81,H79:H81)</f>
        <v>54</v>
      </c>
      <c r="P79" s="282">
        <f>SUM(G79:G81,J79:J81)</f>
        <v>58</v>
      </c>
      <c r="Q79" s="284">
        <v>3</v>
      </c>
      <c r="R79" s="7"/>
      <c r="S79" s="18">
        <f aca="true" t="shared" si="40" ref="S79:S87">IF(B79&gt;D79,1,0)</f>
        <v>0</v>
      </c>
      <c r="T79" s="19">
        <f aca="true" t="shared" si="41" ref="T79:T87">IF(B79&lt;D79,1,0)</f>
        <v>0</v>
      </c>
      <c r="U79" s="10">
        <f>IF(SUM(S79:S81)&gt;SUM(T79:T81),1,0)</f>
        <v>0</v>
      </c>
      <c r="V79" s="9">
        <f aca="true" t="shared" si="42" ref="V79:V87">IF(E79&gt;G79,1,0)</f>
        <v>0</v>
      </c>
      <c r="W79" s="10">
        <f aca="true" t="shared" si="43" ref="W79:W87">IF(E79&lt;G79,1,0)</f>
        <v>1</v>
      </c>
      <c r="X79" s="10">
        <f>IF(SUM(V79:V81)&gt;SUM(W79:W81),1,0)</f>
        <v>0</v>
      </c>
      <c r="Y79" s="9">
        <f aca="true" t="shared" si="44" ref="Y79:Y87">IF(H79&gt;J79,1,0)</f>
        <v>0</v>
      </c>
      <c r="Z79" s="10">
        <f aca="true" t="shared" si="45" ref="Z79:Z87">IF(H79&lt;J79,1,0)</f>
        <v>1</v>
      </c>
      <c r="AA79" s="10">
        <f>IF(SUM(Y79:Y81)&gt;SUM(Z79:Z81),1,0)</f>
        <v>0</v>
      </c>
      <c r="AB79" s="9"/>
    </row>
    <row r="80" spans="1:28" ht="13.5">
      <c r="A80" s="273"/>
      <c r="B80" s="83"/>
      <c r="C80" s="84"/>
      <c r="D80" s="85"/>
      <c r="E80" s="86">
        <v>11</v>
      </c>
      <c r="F80" s="84" t="s">
        <v>125</v>
      </c>
      <c r="G80" s="87">
        <v>7</v>
      </c>
      <c r="H80" s="105">
        <v>11</v>
      </c>
      <c r="I80" s="84" t="s">
        <v>125</v>
      </c>
      <c r="J80" s="106">
        <v>7</v>
      </c>
      <c r="K80" s="276"/>
      <c r="L80" s="279"/>
      <c r="M80" s="279"/>
      <c r="N80" s="279"/>
      <c r="O80" s="279"/>
      <c r="P80" s="279"/>
      <c r="Q80" s="271"/>
      <c r="R80" s="7"/>
      <c r="S80" s="18">
        <f t="shared" si="40"/>
        <v>0</v>
      </c>
      <c r="T80" s="19">
        <f t="shared" si="41"/>
        <v>0</v>
      </c>
      <c r="U80" s="10"/>
      <c r="V80" s="9">
        <f t="shared" si="42"/>
        <v>1</v>
      </c>
      <c r="W80" s="10">
        <f t="shared" si="43"/>
        <v>0</v>
      </c>
      <c r="X80" s="10"/>
      <c r="Y80" s="9">
        <f t="shared" si="44"/>
        <v>1</v>
      </c>
      <c r="Z80" s="10">
        <f t="shared" si="45"/>
        <v>0</v>
      </c>
      <c r="AA80" s="10"/>
      <c r="AB80" s="9"/>
    </row>
    <row r="81" spans="1:28" ht="13.5">
      <c r="A81" s="273"/>
      <c r="B81" s="88"/>
      <c r="C81" s="89"/>
      <c r="D81" s="90"/>
      <c r="E81" s="91">
        <v>9</v>
      </c>
      <c r="F81" s="89"/>
      <c r="G81" s="92">
        <v>11</v>
      </c>
      <c r="H81" s="107">
        <v>8</v>
      </c>
      <c r="I81" s="89"/>
      <c r="J81" s="108">
        <v>11</v>
      </c>
      <c r="K81" s="287"/>
      <c r="L81" s="283"/>
      <c r="M81" s="283"/>
      <c r="N81" s="283"/>
      <c r="O81" s="283"/>
      <c r="P81" s="283"/>
      <c r="Q81" s="272"/>
      <c r="R81" s="7"/>
      <c r="S81" s="18">
        <f t="shared" si="40"/>
        <v>0</v>
      </c>
      <c r="T81" s="19">
        <f t="shared" si="41"/>
        <v>0</v>
      </c>
      <c r="U81" s="10"/>
      <c r="V81" s="9">
        <f t="shared" si="42"/>
        <v>0</v>
      </c>
      <c r="W81" s="10">
        <f t="shared" si="43"/>
        <v>1</v>
      </c>
      <c r="X81" s="10"/>
      <c r="Y81" s="9">
        <f t="shared" si="44"/>
        <v>0</v>
      </c>
      <c r="Z81" s="10">
        <f t="shared" si="45"/>
        <v>1</v>
      </c>
      <c r="AA81" s="10"/>
      <c r="AB81" s="9"/>
    </row>
    <row r="82" spans="1:28" ht="13.5">
      <c r="A82" s="285" t="str">
        <f>E78</f>
        <v>ＧＲＡＢＢＥＲＳ２</v>
      </c>
      <c r="B82" s="93">
        <f>G79</f>
        <v>11</v>
      </c>
      <c r="C82" s="94"/>
      <c r="D82" s="95">
        <f>E79</f>
        <v>8</v>
      </c>
      <c r="E82" s="96"/>
      <c r="F82" s="94"/>
      <c r="G82" s="97"/>
      <c r="H82" s="109">
        <v>9</v>
      </c>
      <c r="I82" s="94"/>
      <c r="J82" s="110">
        <v>11</v>
      </c>
      <c r="K82" s="275">
        <f>SUM(U82,X82,AA82,AD82)</f>
        <v>1</v>
      </c>
      <c r="L82" s="278">
        <v>1</v>
      </c>
      <c r="M82" s="278">
        <f>SUM(S82:S84)-SUM(T82:T84)+SUM(V82:V84)-SUM(W82:W84)+SUM(Y82:Y84)-SUM(Z82:Z84)+SUM(AB82:AB84)-SUM(AC82:AC84)</f>
        <v>0</v>
      </c>
      <c r="N82" s="278">
        <f>O82-P82</f>
        <v>0</v>
      </c>
      <c r="O82" s="278">
        <f>SUM(,B82:B84,H82:H84)</f>
        <v>55</v>
      </c>
      <c r="P82" s="278">
        <f>SUM(D82:D84,J82:J84)</f>
        <v>55</v>
      </c>
      <c r="Q82" s="270">
        <v>2</v>
      </c>
      <c r="R82" s="7"/>
      <c r="S82" s="18">
        <f t="shared" si="40"/>
        <v>1</v>
      </c>
      <c r="T82" s="19">
        <f t="shared" si="41"/>
        <v>0</v>
      </c>
      <c r="U82" s="10">
        <f>IF(SUM(S82:S84)&gt;SUM(T82:T84),1,0)</f>
        <v>1</v>
      </c>
      <c r="V82" s="9">
        <f t="shared" si="42"/>
        <v>0</v>
      </c>
      <c r="W82" s="10">
        <f t="shared" si="43"/>
        <v>0</v>
      </c>
      <c r="X82" s="10">
        <f>IF(SUM(V82:V84)&gt;SUM(W82:W84),1,0)</f>
        <v>0</v>
      </c>
      <c r="Y82" s="9">
        <f t="shared" si="44"/>
        <v>0</v>
      </c>
      <c r="Z82" s="10">
        <f t="shared" si="45"/>
        <v>1</v>
      </c>
      <c r="AA82" s="10">
        <f>IF(SUM(Y82:Y84)&gt;SUM(Z82:Z84),1,0)</f>
        <v>0</v>
      </c>
      <c r="AB82" s="9"/>
    </row>
    <row r="83" spans="1:28" ht="13.5">
      <c r="A83" s="273"/>
      <c r="B83" s="83">
        <f>G80</f>
        <v>7</v>
      </c>
      <c r="C83" s="84" t="s">
        <v>124</v>
      </c>
      <c r="D83" s="85">
        <f>E80</f>
        <v>11</v>
      </c>
      <c r="E83" s="86"/>
      <c r="F83" s="84"/>
      <c r="G83" s="87"/>
      <c r="H83" s="105">
        <v>11</v>
      </c>
      <c r="I83" s="84" t="s">
        <v>125</v>
      </c>
      <c r="J83" s="106">
        <v>5</v>
      </c>
      <c r="K83" s="276"/>
      <c r="L83" s="279"/>
      <c r="M83" s="279"/>
      <c r="N83" s="279"/>
      <c r="O83" s="279"/>
      <c r="P83" s="279"/>
      <c r="Q83" s="271"/>
      <c r="R83" s="7"/>
      <c r="S83" s="18">
        <f t="shared" si="40"/>
        <v>0</v>
      </c>
      <c r="T83" s="19">
        <f t="shared" si="41"/>
        <v>1</v>
      </c>
      <c r="U83" s="10"/>
      <c r="V83" s="9">
        <f t="shared" si="42"/>
        <v>0</v>
      </c>
      <c r="W83" s="10">
        <f t="shared" si="43"/>
        <v>0</v>
      </c>
      <c r="X83" s="10"/>
      <c r="Y83" s="9">
        <f t="shared" si="44"/>
        <v>1</v>
      </c>
      <c r="Z83" s="10">
        <f t="shared" si="45"/>
        <v>0</v>
      </c>
      <c r="AA83" s="10"/>
      <c r="AB83" s="9"/>
    </row>
    <row r="84" spans="1:28" ht="13.5">
      <c r="A84" s="286"/>
      <c r="B84" s="111">
        <f>G81</f>
        <v>11</v>
      </c>
      <c r="C84" s="112"/>
      <c r="D84" s="113">
        <f>E81</f>
        <v>9</v>
      </c>
      <c r="E84" s="114"/>
      <c r="F84" s="112"/>
      <c r="G84" s="115"/>
      <c r="H84" s="116">
        <v>6</v>
      </c>
      <c r="I84" s="112"/>
      <c r="J84" s="117">
        <v>11</v>
      </c>
      <c r="K84" s="287"/>
      <c r="L84" s="283"/>
      <c r="M84" s="283"/>
      <c r="N84" s="283"/>
      <c r="O84" s="283"/>
      <c r="P84" s="283"/>
      <c r="Q84" s="272"/>
      <c r="R84" s="7"/>
      <c r="S84" s="18">
        <f t="shared" si="40"/>
        <v>1</v>
      </c>
      <c r="T84" s="19">
        <f t="shared" si="41"/>
        <v>0</v>
      </c>
      <c r="U84" s="10"/>
      <c r="V84" s="9">
        <f t="shared" si="42"/>
        <v>0</v>
      </c>
      <c r="W84" s="10">
        <f t="shared" si="43"/>
        <v>0</v>
      </c>
      <c r="X84" s="10"/>
      <c r="Y84" s="9">
        <f t="shared" si="44"/>
        <v>0</v>
      </c>
      <c r="Z84" s="10">
        <f t="shared" si="45"/>
        <v>1</v>
      </c>
      <c r="AA84" s="10"/>
      <c r="AB84" s="9"/>
    </row>
    <row r="85" spans="1:28" ht="13.5">
      <c r="A85" s="273" t="str">
        <f>H78</f>
        <v>ＣＬＵＢ　ＭＯＮＫＥＹ　　ＪＵＮＩＯＲ</v>
      </c>
      <c r="B85" s="118">
        <f>J79</f>
        <v>11</v>
      </c>
      <c r="C85" s="119"/>
      <c r="D85" s="120">
        <f>H79</f>
        <v>7</v>
      </c>
      <c r="E85" s="121">
        <f>J82</f>
        <v>11</v>
      </c>
      <c r="F85" s="119"/>
      <c r="G85" s="122">
        <f>H82</f>
        <v>9</v>
      </c>
      <c r="H85" s="123"/>
      <c r="I85" s="119"/>
      <c r="J85" s="124"/>
      <c r="K85" s="275">
        <f>SUM(U85,X85,AA85,AD85)</f>
        <v>2</v>
      </c>
      <c r="L85" s="278">
        <v>0</v>
      </c>
      <c r="M85" s="278">
        <f>SUM(S85:S87)-SUM(T85:T87)+SUM(V85:V87)-SUM(W85:W87)+SUM(Y85:Y87)-SUM(Z85:Z87)+SUM(AB85:AB87)-SUM(AC85:AC87)</f>
        <v>2</v>
      </c>
      <c r="N85" s="278">
        <f>O85-P85</f>
        <v>4</v>
      </c>
      <c r="O85" s="278">
        <f>SUM(,E85:E87,B85:B87)</f>
        <v>56</v>
      </c>
      <c r="P85" s="278">
        <f>SUM(D85:D87,G85:G87)</f>
        <v>52</v>
      </c>
      <c r="Q85" s="270">
        <v>1</v>
      </c>
      <c r="R85" s="7"/>
      <c r="S85" s="18">
        <f t="shared" si="40"/>
        <v>1</v>
      </c>
      <c r="T85" s="19">
        <f t="shared" si="41"/>
        <v>0</v>
      </c>
      <c r="U85" s="10">
        <f>IF(SUM(S85:S87)&gt;SUM(T85:T87),1,0)</f>
        <v>1</v>
      </c>
      <c r="V85" s="9">
        <f t="shared" si="42"/>
        <v>1</v>
      </c>
      <c r="W85" s="10">
        <f t="shared" si="43"/>
        <v>0</v>
      </c>
      <c r="X85" s="10">
        <f>IF(SUM(V85:V87)&gt;SUM(W85:W87),1,0)</f>
        <v>1</v>
      </c>
      <c r="Y85" s="9">
        <f t="shared" si="44"/>
        <v>0</v>
      </c>
      <c r="Z85" s="10">
        <f t="shared" si="45"/>
        <v>0</v>
      </c>
      <c r="AA85" s="10">
        <f>IF(SUM(Y85:Y87)&gt;SUM(Z85:Z87),1,0)</f>
        <v>0</v>
      </c>
      <c r="AB85" s="9"/>
    </row>
    <row r="86" spans="1:28" ht="13.5">
      <c r="A86" s="273"/>
      <c r="B86" s="83">
        <f>J80</f>
        <v>7</v>
      </c>
      <c r="C86" s="84" t="s">
        <v>124</v>
      </c>
      <c r="D86" s="85">
        <f>H80</f>
        <v>11</v>
      </c>
      <c r="E86" s="86">
        <f>J83</f>
        <v>5</v>
      </c>
      <c r="F86" s="84" t="s">
        <v>124</v>
      </c>
      <c r="G86" s="87">
        <f>H83</f>
        <v>11</v>
      </c>
      <c r="H86" s="105"/>
      <c r="I86" s="84"/>
      <c r="J86" s="106"/>
      <c r="K86" s="276"/>
      <c r="L86" s="279"/>
      <c r="M86" s="279"/>
      <c r="N86" s="279"/>
      <c r="O86" s="279"/>
      <c r="P86" s="279"/>
      <c r="Q86" s="271"/>
      <c r="R86" s="7"/>
      <c r="S86" s="18">
        <f t="shared" si="40"/>
        <v>0</v>
      </c>
      <c r="T86" s="19">
        <f t="shared" si="41"/>
        <v>1</v>
      </c>
      <c r="U86" s="10"/>
      <c r="V86" s="9">
        <f t="shared" si="42"/>
        <v>0</v>
      </c>
      <c r="W86" s="10">
        <f t="shared" si="43"/>
        <v>1</v>
      </c>
      <c r="X86" s="10"/>
      <c r="Y86" s="9">
        <f t="shared" si="44"/>
        <v>0</v>
      </c>
      <c r="Z86" s="10">
        <f t="shared" si="45"/>
        <v>0</v>
      </c>
      <c r="AA86" s="10"/>
      <c r="AB86" s="9"/>
    </row>
    <row r="87" spans="1:28" ht="14.25" thickBot="1">
      <c r="A87" s="274"/>
      <c r="B87" s="98">
        <f>J81</f>
        <v>11</v>
      </c>
      <c r="C87" s="99"/>
      <c r="D87" s="100">
        <f>H81</f>
        <v>8</v>
      </c>
      <c r="E87" s="101">
        <f>J84</f>
        <v>11</v>
      </c>
      <c r="F87" s="99"/>
      <c r="G87" s="102">
        <f>H84</f>
        <v>6</v>
      </c>
      <c r="H87" s="125"/>
      <c r="I87" s="99"/>
      <c r="J87" s="126"/>
      <c r="K87" s="277"/>
      <c r="L87" s="280"/>
      <c r="M87" s="280"/>
      <c r="N87" s="280"/>
      <c r="O87" s="280"/>
      <c r="P87" s="280"/>
      <c r="Q87" s="281"/>
      <c r="R87" s="7"/>
      <c r="S87" s="18">
        <f t="shared" si="40"/>
        <v>1</v>
      </c>
      <c r="T87" s="19">
        <f t="shared" si="41"/>
        <v>0</v>
      </c>
      <c r="U87" s="10"/>
      <c r="V87" s="9">
        <f t="shared" si="42"/>
        <v>1</v>
      </c>
      <c r="W87" s="10">
        <f t="shared" si="43"/>
        <v>0</v>
      </c>
      <c r="X87" s="10"/>
      <c r="Y87" s="9">
        <f t="shared" si="44"/>
        <v>0</v>
      </c>
      <c r="Z87" s="10">
        <f t="shared" si="45"/>
        <v>0</v>
      </c>
      <c r="AA87" s="10"/>
      <c r="AB87" s="9"/>
    </row>
  </sheetData>
  <sheetProtection/>
  <mergeCells count="208">
    <mergeCell ref="M8:M10"/>
    <mergeCell ref="N8:N10"/>
    <mergeCell ref="B4:D4"/>
    <mergeCell ref="E4:G4"/>
    <mergeCell ref="A5:A7"/>
    <mergeCell ref="H5:H7"/>
    <mergeCell ref="I5:I7"/>
    <mergeCell ref="J5:J7"/>
    <mergeCell ref="K5:K7"/>
    <mergeCell ref="L5:L7"/>
    <mergeCell ref="M13:M15"/>
    <mergeCell ref="N13:N15"/>
    <mergeCell ref="M5:M7"/>
    <mergeCell ref="N5:N7"/>
    <mergeCell ref="A8:A10"/>
    <mergeCell ref="H8:H10"/>
    <mergeCell ref="I8:I10"/>
    <mergeCell ref="J8:J10"/>
    <mergeCell ref="K8:K10"/>
    <mergeCell ref="L8:L10"/>
    <mergeCell ref="B12:D12"/>
    <mergeCell ref="E12:G12"/>
    <mergeCell ref="H12:J12"/>
    <mergeCell ref="A13:A15"/>
    <mergeCell ref="K13:K15"/>
    <mergeCell ref="L13:L15"/>
    <mergeCell ref="O13:O15"/>
    <mergeCell ref="P13:P15"/>
    <mergeCell ref="Q13:Q15"/>
    <mergeCell ref="A16:A18"/>
    <mergeCell ref="K16:K18"/>
    <mergeCell ref="L16:L18"/>
    <mergeCell ref="M16:M18"/>
    <mergeCell ref="N16:N18"/>
    <mergeCell ref="O16:O18"/>
    <mergeCell ref="P16:P18"/>
    <mergeCell ref="Q16:Q18"/>
    <mergeCell ref="A19:A21"/>
    <mergeCell ref="K19:K21"/>
    <mergeCell ref="L19:L21"/>
    <mergeCell ref="M19:M21"/>
    <mergeCell ref="N19:N21"/>
    <mergeCell ref="O19:O21"/>
    <mergeCell ref="P19:P21"/>
    <mergeCell ref="Q19:Q21"/>
    <mergeCell ref="B23:D23"/>
    <mergeCell ref="E23:G23"/>
    <mergeCell ref="H23:J23"/>
    <mergeCell ref="A24:A26"/>
    <mergeCell ref="K24:K26"/>
    <mergeCell ref="L24:L26"/>
    <mergeCell ref="M24:M26"/>
    <mergeCell ref="N24:N26"/>
    <mergeCell ref="O24:O26"/>
    <mergeCell ref="P24:P26"/>
    <mergeCell ref="Q24:Q26"/>
    <mergeCell ref="A27:A29"/>
    <mergeCell ref="K27:K29"/>
    <mergeCell ref="L27:L29"/>
    <mergeCell ref="M27:M29"/>
    <mergeCell ref="N27:N29"/>
    <mergeCell ref="O27:O29"/>
    <mergeCell ref="P27:P29"/>
    <mergeCell ref="Q27:Q29"/>
    <mergeCell ref="A30:A32"/>
    <mergeCell ref="K30:K32"/>
    <mergeCell ref="L30:L32"/>
    <mergeCell ref="M30:M32"/>
    <mergeCell ref="N30:N32"/>
    <mergeCell ref="O30:O32"/>
    <mergeCell ref="P30:P32"/>
    <mergeCell ref="A35:A37"/>
    <mergeCell ref="K35:K37"/>
    <mergeCell ref="L35:L37"/>
    <mergeCell ref="M35:M37"/>
    <mergeCell ref="N35:N37"/>
    <mergeCell ref="O35:O37"/>
    <mergeCell ref="O38:O40"/>
    <mergeCell ref="P38:P40"/>
    <mergeCell ref="Q38:Q40"/>
    <mergeCell ref="Q30:Q32"/>
    <mergeCell ref="B34:D34"/>
    <mergeCell ref="E34:G34"/>
    <mergeCell ref="H34:J34"/>
    <mergeCell ref="M41:M43"/>
    <mergeCell ref="N41:N43"/>
    <mergeCell ref="O41:O43"/>
    <mergeCell ref="P35:P37"/>
    <mergeCell ref="Q35:Q37"/>
    <mergeCell ref="A38:A40"/>
    <mergeCell ref="K38:K40"/>
    <mergeCell ref="L38:L40"/>
    <mergeCell ref="M38:M40"/>
    <mergeCell ref="N38:N40"/>
    <mergeCell ref="A46:A48"/>
    <mergeCell ref="N46:N48"/>
    <mergeCell ref="O46:O48"/>
    <mergeCell ref="P46:P48"/>
    <mergeCell ref="Q46:Q48"/>
    <mergeCell ref="P41:P43"/>
    <mergeCell ref="Q41:Q43"/>
    <mergeCell ref="A41:A43"/>
    <mergeCell ref="K41:K43"/>
    <mergeCell ref="L41:L43"/>
    <mergeCell ref="A52:A54"/>
    <mergeCell ref="N52:N54"/>
    <mergeCell ref="O52:O54"/>
    <mergeCell ref="P52:P54"/>
    <mergeCell ref="Q52:Q54"/>
    <mergeCell ref="A49:A51"/>
    <mergeCell ref="N49:N51"/>
    <mergeCell ref="O49:O51"/>
    <mergeCell ref="P49:P51"/>
    <mergeCell ref="Q49:Q51"/>
    <mergeCell ref="A60:A62"/>
    <mergeCell ref="N60:N62"/>
    <mergeCell ref="A57:A59"/>
    <mergeCell ref="K57:K59"/>
    <mergeCell ref="L57:L59"/>
    <mergeCell ref="M57:M59"/>
    <mergeCell ref="N57:N59"/>
    <mergeCell ref="Q63:Q65"/>
    <mergeCell ref="K63:K65"/>
    <mergeCell ref="L63:L65"/>
    <mergeCell ref="M63:M65"/>
    <mergeCell ref="O60:O62"/>
    <mergeCell ref="P60:P62"/>
    <mergeCell ref="Q60:Q62"/>
    <mergeCell ref="N68:N70"/>
    <mergeCell ref="O68:O70"/>
    <mergeCell ref="P68:P70"/>
    <mergeCell ref="A63:A65"/>
    <mergeCell ref="N63:N65"/>
    <mergeCell ref="O63:O65"/>
    <mergeCell ref="P63:P65"/>
    <mergeCell ref="B67:D67"/>
    <mergeCell ref="E67:G67"/>
    <mergeCell ref="H67:J67"/>
    <mergeCell ref="B45:D45"/>
    <mergeCell ref="E45:G45"/>
    <mergeCell ref="H45:J45"/>
    <mergeCell ref="K46:K48"/>
    <mergeCell ref="L46:L48"/>
    <mergeCell ref="M46:M48"/>
    <mergeCell ref="M49:M51"/>
    <mergeCell ref="K52:K54"/>
    <mergeCell ref="L52:L54"/>
    <mergeCell ref="M52:M54"/>
    <mergeCell ref="B56:D56"/>
    <mergeCell ref="E56:G56"/>
    <mergeCell ref="H56:J56"/>
    <mergeCell ref="K49:K51"/>
    <mergeCell ref="L49:L51"/>
    <mergeCell ref="O57:O59"/>
    <mergeCell ref="P57:P59"/>
    <mergeCell ref="Q57:Q59"/>
    <mergeCell ref="K60:K62"/>
    <mergeCell ref="L60:L62"/>
    <mergeCell ref="M60:M62"/>
    <mergeCell ref="A68:A70"/>
    <mergeCell ref="K68:K70"/>
    <mergeCell ref="L68:L70"/>
    <mergeCell ref="Q68:Q70"/>
    <mergeCell ref="A71:A73"/>
    <mergeCell ref="K71:K73"/>
    <mergeCell ref="L71:L73"/>
    <mergeCell ref="M71:M73"/>
    <mergeCell ref="N71:N73"/>
    <mergeCell ref="O71:O73"/>
    <mergeCell ref="P71:P73"/>
    <mergeCell ref="Q71:Q73"/>
    <mergeCell ref="M68:M70"/>
    <mergeCell ref="A74:A76"/>
    <mergeCell ref="K74:K76"/>
    <mergeCell ref="L74:L76"/>
    <mergeCell ref="M74:M76"/>
    <mergeCell ref="N74:N76"/>
    <mergeCell ref="O74:O76"/>
    <mergeCell ref="P74:P76"/>
    <mergeCell ref="Q74:Q76"/>
    <mergeCell ref="B78:D78"/>
    <mergeCell ref="E78:G78"/>
    <mergeCell ref="H78:J78"/>
    <mergeCell ref="A79:A81"/>
    <mergeCell ref="K79:K81"/>
    <mergeCell ref="L79:L81"/>
    <mergeCell ref="M79:M81"/>
    <mergeCell ref="N79:N81"/>
    <mergeCell ref="O79:O81"/>
    <mergeCell ref="P79:P81"/>
    <mergeCell ref="Q79:Q81"/>
    <mergeCell ref="A82:A84"/>
    <mergeCell ref="K82:K84"/>
    <mergeCell ref="L82:L84"/>
    <mergeCell ref="M82:M84"/>
    <mergeCell ref="N82:N84"/>
    <mergeCell ref="O82:O84"/>
    <mergeCell ref="P82:P84"/>
    <mergeCell ref="A1:Q1"/>
    <mergeCell ref="Q82:Q84"/>
    <mergeCell ref="A85:A87"/>
    <mergeCell ref="K85:K87"/>
    <mergeCell ref="L85:L87"/>
    <mergeCell ref="M85:M87"/>
    <mergeCell ref="N85:N87"/>
    <mergeCell ref="O85:O87"/>
    <mergeCell ref="P85:P87"/>
    <mergeCell ref="Q85:Q87"/>
  </mergeCells>
  <printOptions horizontalCentered="1"/>
  <pageMargins left="0.2362204724409449" right="0.1968503937007874" top="0.26" bottom="0.2755905511811024" header="0.17" footer="0.34"/>
  <pageSetup horizontalDpi="300" verticalDpi="300" orientation="portrait" paperSize="9" scale="105" r:id="rId2"/>
  <colBreaks count="1" manualBreakCount="1"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2"/>
  <sheetViews>
    <sheetView zoomScale="90" zoomScaleNormal="90" zoomScalePageLayoutView="0" workbookViewId="0" topLeftCell="A58">
      <selection activeCell="AD73" sqref="AD73"/>
    </sheetView>
  </sheetViews>
  <sheetFormatPr defaultColWidth="9.00390625" defaultRowHeight="13.5"/>
  <cols>
    <col min="1" max="1" width="13.375" style="42" customWidth="1"/>
    <col min="2" max="12" width="4.50390625" style="48" customWidth="1"/>
    <col min="13" max="13" width="4.625" style="48" customWidth="1"/>
    <col min="14" max="15" width="4.375" style="48" customWidth="1"/>
    <col min="16" max="16" width="5.00390625" style="48" customWidth="1"/>
    <col min="17" max="20" width="5.125" style="48" customWidth="1"/>
    <col min="21" max="21" width="4.125" style="48" customWidth="1"/>
    <col min="22" max="22" width="4.125" style="49" customWidth="1"/>
    <col min="23" max="23" width="4.125" style="50" customWidth="1"/>
    <col min="24" max="24" width="2.875" style="50" bestFit="1" customWidth="1"/>
    <col min="25" max="25" width="3.25390625" style="49" bestFit="1" customWidth="1"/>
    <col min="26" max="26" width="3.25390625" style="50" bestFit="1" customWidth="1"/>
    <col min="27" max="27" width="2.875" style="50" bestFit="1" customWidth="1"/>
    <col min="28" max="28" width="3.25390625" style="49" bestFit="1" customWidth="1"/>
    <col min="29" max="29" width="3.25390625" style="50" bestFit="1" customWidth="1"/>
    <col min="30" max="30" width="2.875" style="50" bestFit="1" customWidth="1"/>
    <col min="31" max="31" width="3.25390625" style="49" bestFit="1" customWidth="1"/>
    <col min="32" max="32" width="3.25390625" style="50" bestFit="1" customWidth="1"/>
    <col min="33" max="33" width="2.875" style="42" bestFit="1" customWidth="1"/>
    <col min="34" max="16384" width="9.00390625" style="42" customWidth="1"/>
  </cols>
  <sheetData>
    <row r="1" spans="1:32" ht="21" customHeight="1">
      <c r="A1" s="309" t="s">
        <v>27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"/>
      <c r="V1" s="30"/>
      <c r="W1" s="31"/>
      <c r="X1" s="31"/>
      <c r="Y1" s="30"/>
      <c r="Z1" s="31"/>
      <c r="AA1" s="31"/>
      <c r="AB1" s="30"/>
      <c r="AC1" s="31"/>
      <c r="AD1" s="31"/>
      <c r="AE1" s="30"/>
      <c r="AF1" s="31"/>
    </row>
    <row r="2" spans="2:33" s="43" customFormat="1" ht="9" customHeight="1" thickBo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5"/>
      <c r="W2" s="46"/>
      <c r="X2" s="46"/>
      <c r="Y2" s="45"/>
      <c r="Z2" s="46"/>
      <c r="AA2" s="46"/>
      <c r="AB2" s="45"/>
      <c r="AC2" s="46"/>
      <c r="AD2" s="46"/>
      <c r="AE2" s="47"/>
      <c r="AF2" s="47"/>
      <c r="AG2" s="47"/>
    </row>
    <row r="3" spans="1:33" ht="37.5" customHeight="1" thickBot="1">
      <c r="A3" s="73" t="s">
        <v>28</v>
      </c>
      <c r="B3" s="304" t="s">
        <v>129</v>
      </c>
      <c r="C3" s="305"/>
      <c r="D3" s="306"/>
      <c r="E3" s="307" t="s">
        <v>130</v>
      </c>
      <c r="F3" s="307"/>
      <c r="G3" s="307"/>
      <c r="H3" s="304" t="s">
        <v>131</v>
      </c>
      <c r="I3" s="305"/>
      <c r="J3" s="306"/>
      <c r="K3" s="307" t="s">
        <v>132</v>
      </c>
      <c r="L3" s="307"/>
      <c r="M3" s="307"/>
      <c r="N3" s="74" t="s">
        <v>1</v>
      </c>
      <c r="O3" s="75" t="s">
        <v>2</v>
      </c>
      <c r="P3" s="131" t="s">
        <v>3</v>
      </c>
      <c r="Q3" s="131" t="s">
        <v>4</v>
      </c>
      <c r="R3" s="131" t="s">
        <v>5</v>
      </c>
      <c r="S3" s="131" t="s">
        <v>6</v>
      </c>
      <c r="T3" s="132" t="s">
        <v>7</v>
      </c>
      <c r="U3" s="44"/>
      <c r="V3" s="45" t="s">
        <v>1</v>
      </c>
      <c r="W3" s="46" t="s">
        <v>2</v>
      </c>
      <c r="X3" s="46"/>
      <c r="Y3" s="45" t="s">
        <v>1</v>
      </c>
      <c r="Z3" s="46" t="s">
        <v>2</v>
      </c>
      <c r="AA3" s="46"/>
      <c r="AB3" s="45" t="s">
        <v>1</v>
      </c>
      <c r="AC3" s="46" t="s">
        <v>2</v>
      </c>
      <c r="AD3" s="46"/>
      <c r="AE3" s="45" t="s">
        <v>1</v>
      </c>
      <c r="AF3" s="46" t="s">
        <v>2</v>
      </c>
      <c r="AG3" s="47"/>
    </row>
    <row r="4" spans="1:33" ht="14.25" thickTop="1">
      <c r="A4" s="308" t="str">
        <f>B3</f>
        <v>ＯＡ１位　　SELFISH</v>
      </c>
      <c r="B4" s="103"/>
      <c r="C4" s="79"/>
      <c r="D4" s="80"/>
      <c r="E4" s="81">
        <v>11</v>
      </c>
      <c r="F4" s="79"/>
      <c r="G4" s="82">
        <v>4</v>
      </c>
      <c r="H4" s="81">
        <v>8</v>
      </c>
      <c r="I4" s="79"/>
      <c r="J4" s="82">
        <v>11</v>
      </c>
      <c r="K4" s="103">
        <v>11</v>
      </c>
      <c r="L4" s="79"/>
      <c r="M4" s="82">
        <v>4</v>
      </c>
      <c r="N4" s="287">
        <f>SUM(X4,AA4,AD4,AG4)</f>
        <v>3</v>
      </c>
      <c r="O4" s="283">
        <v>0</v>
      </c>
      <c r="P4" s="283">
        <f>SUM(V4:V6)-SUM(W4:W6)+SUM(Y4:Y6)-SUM(Z4:Z6)+SUM(AB4:AB6)-SUM(AC4:AC6)+SUM(AE4:AE6)-SUM(AF4:AF6)</f>
        <v>5</v>
      </c>
      <c r="Q4" s="283">
        <f>R4-S4</f>
        <v>35</v>
      </c>
      <c r="R4" s="283">
        <f>SUM(B4:B6,E4:E6,H4:H6,K4:K6)</f>
        <v>74</v>
      </c>
      <c r="S4" s="283">
        <f>SUM(D4:D6,G4:G6,J4:J6,M4:M6)</f>
        <v>39</v>
      </c>
      <c r="T4" s="272">
        <v>1</v>
      </c>
      <c r="U4" s="44"/>
      <c r="V4" s="45">
        <f aca="true" t="shared" si="0" ref="V4:V15">IF(B4&gt;D4,1,0)</f>
        <v>0</v>
      </c>
      <c r="W4" s="46">
        <f aca="true" t="shared" si="1" ref="W4:W15">IF(B4&lt;D4,1,0)</f>
        <v>0</v>
      </c>
      <c r="X4" s="46">
        <f>IF(SUM(V4:V6)&gt;SUM(W4:W6),1,0)</f>
        <v>0</v>
      </c>
      <c r="Y4" s="45">
        <f aca="true" t="shared" si="2" ref="Y4:Y15">IF(E4&gt;G4,1,0)</f>
        <v>1</v>
      </c>
      <c r="Z4" s="46">
        <f aca="true" t="shared" si="3" ref="Z4:Z15">IF(E4&lt;G4,1,0)</f>
        <v>0</v>
      </c>
      <c r="AA4" s="46">
        <f>IF(SUM(Y4:Y6)&gt;SUM(Z4:Z6),1,0)</f>
        <v>1</v>
      </c>
      <c r="AB4" s="45">
        <f aca="true" t="shared" si="4" ref="AB4:AB15">IF(H4&gt;J4,1,0)</f>
        <v>0</v>
      </c>
      <c r="AC4" s="46">
        <f aca="true" t="shared" si="5" ref="AC4:AC15">IF(H4&lt;J4,1,0)</f>
        <v>1</v>
      </c>
      <c r="AD4" s="46">
        <f>IF(SUM(AB4:AB6)&gt;SUM(AC4:AC6),1,0)</f>
        <v>1</v>
      </c>
      <c r="AE4" s="45">
        <f aca="true" t="shared" si="6" ref="AE4:AE15">IF(K4&gt;M4,1,0)</f>
        <v>1</v>
      </c>
      <c r="AF4" s="46">
        <f aca="true" t="shared" si="7" ref="AF4:AF15">IF(K4&lt;M4,1,0)</f>
        <v>0</v>
      </c>
      <c r="AG4" s="46">
        <f>IF(SUM(AE4:AE6)&gt;SUM(AF4:AF6),1,0)</f>
        <v>1</v>
      </c>
    </row>
    <row r="5" spans="1:33" ht="13.5">
      <c r="A5" s="296"/>
      <c r="B5" s="105"/>
      <c r="C5" s="84"/>
      <c r="D5" s="85"/>
      <c r="E5" s="86"/>
      <c r="F5" s="84" t="s">
        <v>124</v>
      </c>
      <c r="G5" s="87"/>
      <c r="H5" s="86">
        <v>11</v>
      </c>
      <c r="I5" s="84" t="s">
        <v>124</v>
      </c>
      <c r="J5" s="87">
        <v>6</v>
      </c>
      <c r="K5" s="105"/>
      <c r="L5" s="84" t="s">
        <v>124</v>
      </c>
      <c r="M5" s="87"/>
      <c r="N5" s="298"/>
      <c r="O5" s="300"/>
      <c r="P5" s="300"/>
      <c r="Q5" s="300"/>
      <c r="R5" s="300"/>
      <c r="S5" s="300"/>
      <c r="T5" s="294"/>
      <c r="U5" s="44"/>
      <c r="V5" s="45">
        <f t="shared" si="0"/>
        <v>0</v>
      </c>
      <c r="W5" s="46">
        <f t="shared" si="1"/>
        <v>0</v>
      </c>
      <c r="X5" s="46"/>
      <c r="Y5" s="45">
        <f t="shared" si="2"/>
        <v>0</v>
      </c>
      <c r="Z5" s="46">
        <f t="shared" si="3"/>
        <v>0</v>
      </c>
      <c r="AA5" s="46"/>
      <c r="AB5" s="45">
        <f t="shared" si="4"/>
        <v>1</v>
      </c>
      <c r="AC5" s="46">
        <f t="shared" si="5"/>
        <v>0</v>
      </c>
      <c r="AD5" s="46"/>
      <c r="AE5" s="45">
        <f t="shared" si="6"/>
        <v>0</v>
      </c>
      <c r="AF5" s="46">
        <f t="shared" si="7"/>
        <v>0</v>
      </c>
      <c r="AG5" s="47"/>
    </row>
    <row r="6" spans="1:33" ht="13.5">
      <c r="A6" s="303"/>
      <c r="B6" s="107"/>
      <c r="C6" s="89"/>
      <c r="D6" s="90"/>
      <c r="E6" s="91">
        <v>11</v>
      </c>
      <c r="F6" s="89"/>
      <c r="G6" s="92">
        <v>5</v>
      </c>
      <c r="H6" s="91">
        <v>11</v>
      </c>
      <c r="I6" s="89"/>
      <c r="J6" s="92">
        <v>6</v>
      </c>
      <c r="K6" s="107">
        <v>11</v>
      </c>
      <c r="L6" s="89"/>
      <c r="M6" s="92">
        <v>3</v>
      </c>
      <c r="N6" s="298"/>
      <c r="O6" s="300"/>
      <c r="P6" s="300"/>
      <c r="Q6" s="300"/>
      <c r="R6" s="300"/>
      <c r="S6" s="300"/>
      <c r="T6" s="294"/>
      <c r="U6" s="44"/>
      <c r="V6" s="45">
        <f t="shared" si="0"/>
        <v>0</v>
      </c>
      <c r="W6" s="46">
        <f t="shared" si="1"/>
        <v>0</v>
      </c>
      <c r="X6" s="46"/>
      <c r="Y6" s="45">
        <f t="shared" si="2"/>
        <v>1</v>
      </c>
      <c r="Z6" s="46">
        <f t="shared" si="3"/>
        <v>0</v>
      </c>
      <c r="AA6" s="46"/>
      <c r="AB6" s="45">
        <f t="shared" si="4"/>
        <v>1</v>
      </c>
      <c r="AC6" s="46">
        <f t="shared" si="5"/>
        <v>0</v>
      </c>
      <c r="AD6" s="46"/>
      <c r="AE6" s="45">
        <f t="shared" si="6"/>
        <v>1</v>
      </c>
      <c r="AF6" s="46">
        <f t="shared" si="7"/>
        <v>0</v>
      </c>
      <c r="AG6" s="47"/>
    </row>
    <row r="7" spans="1:33" ht="13.5">
      <c r="A7" s="296" t="str">
        <f>E3</f>
        <v>ＯＤ１位　　　　　　　会津大学</v>
      </c>
      <c r="B7" s="93">
        <f>G4</f>
        <v>4</v>
      </c>
      <c r="C7" s="94"/>
      <c r="D7" s="95">
        <f>E4</f>
        <v>11</v>
      </c>
      <c r="E7" s="96"/>
      <c r="F7" s="94"/>
      <c r="G7" s="97"/>
      <c r="H7" s="96">
        <v>11</v>
      </c>
      <c r="I7" s="94"/>
      <c r="J7" s="97">
        <v>9</v>
      </c>
      <c r="K7" s="109">
        <v>5</v>
      </c>
      <c r="L7" s="94"/>
      <c r="M7" s="110">
        <v>11</v>
      </c>
      <c r="N7" s="298">
        <f>SUM(X7,AA7,AD7,AG7)</f>
        <v>0</v>
      </c>
      <c r="O7" s="300">
        <v>3</v>
      </c>
      <c r="P7" s="283">
        <f>SUM(V7:V9)-SUM(W7:W9)+SUM(Y7:Y9)-SUM(Z7:Z9)+SUM(AB7:AB9)-SUM(AC7:AC9)+SUM(AE7:AE9)-SUM(AF7:AF9)</f>
        <v>-4</v>
      </c>
      <c r="Q7" s="283">
        <f>R7-S7</f>
        <v>-25</v>
      </c>
      <c r="R7" s="283">
        <f>SUM(B7:B9,E7:E9,H7:H9,K7:K9)</f>
        <v>56</v>
      </c>
      <c r="S7" s="283">
        <f>SUM(D7:D9,G7:G9,J7:J9,M7:M9)</f>
        <v>81</v>
      </c>
      <c r="T7" s="294">
        <v>4</v>
      </c>
      <c r="U7" s="44"/>
      <c r="V7" s="45">
        <f t="shared" si="0"/>
        <v>0</v>
      </c>
      <c r="W7" s="46">
        <f t="shared" si="1"/>
        <v>1</v>
      </c>
      <c r="X7" s="46">
        <f>IF(SUM(V7:V9)&gt;SUM(W7:W9),1,0)</f>
        <v>0</v>
      </c>
      <c r="Y7" s="45">
        <f t="shared" si="2"/>
        <v>0</v>
      </c>
      <c r="Z7" s="46">
        <f t="shared" si="3"/>
        <v>0</v>
      </c>
      <c r="AA7" s="46">
        <f>IF(SUM(Y7:Y9)&gt;SUM(Z7:Z9),1,0)</f>
        <v>0</v>
      </c>
      <c r="AB7" s="45">
        <f t="shared" si="4"/>
        <v>1</v>
      </c>
      <c r="AC7" s="46">
        <f t="shared" si="5"/>
        <v>0</v>
      </c>
      <c r="AD7" s="46">
        <f>IF(SUM(AB7:AB9)&gt;SUM(AC7:AC9),1,0)</f>
        <v>0</v>
      </c>
      <c r="AE7" s="45">
        <f t="shared" si="6"/>
        <v>0</v>
      </c>
      <c r="AF7" s="46">
        <f t="shared" si="7"/>
        <v>1</v>
      </c>
      <c r="AG7" s="46">
        <f>IF(SUM(AE7:AE9)&gt;SUM(AF7:AF9),1,0)</f>
        <v>0</v>
      </c>
    </row>
    <row r="8" spans="1:33" ht="13.5">
      <c r="A8" s="296"/>
      <c r="B8" s="26">
        <f>G5</f>
        <v>0</v>
      </c>
      <c r="C8" s="84" t="s">
        <v>125</v>
      </c>
      <c r="D8" s="27">
        <f>E5</f>
        <v>0</v>
      </c>
      <c r="E8" s="86"/>
      <c r="F8" s="84"/>
      <c r="G8" s="87"/>
      <c r="H8" s="86">
        <v>5</v>
      </c>
      <c r="I8" s="84" t="s">
        <v>125</v>
      </c>
      <c r="J8" s="87">
        <v>11</v>
      </c>
      <c r="K8" s="105">
        <v>11</v>
      </c>
      <c r="L8" s="84" t="s">
        <v>125</v>
      </c>
      <c r="M8" s="106">
        <v>6</v>
      </c>
      <c r="N8" s="298"/>
      <c r="O8" s="300"/>
      <c r="P8" s="300"/>
      <c r="Q8" s="300"/>
      <c r="R8" s="300"/>
      <c r="S8" s="300"/>
      <c r="T8" s="294"/>
      <c r="U8" s="44"/>
      <c r="V8" s="45">
        <f t="shared" si="0"/>
        <v>0</v>
      </c>
      <c r="W8" s="46">
        <f t="shared" si="1"/>
        <v>0</v>
      </c>
      <c r="X8" s="46"/>
      <c r="Y8" s="45">
        <f t="shared" si="2"/>
        <v>0</v>
      </c>
      <c r="Z8" s="46">
        <f t="shared" si="3"/>
        <v>0</v>
      </c>
      <c r="AA8" s="46"/>
      <c r="AB8" s="45">
        <f t="shared" si="4"/>
        <v>0</v>
      </c>
      <c r="AC8" s="46">
        <f t="shared" si="5"/>
        <v>1</v>
      </c>
      <c r="AD8" s="46"/>
      <c r="AE8" s="45">
        <f t="shared" si="6"/>
        <v>1</v>
      </c>
      <c r="AF8" s="46">
        <f t="shared" si="7"/>
        <v>0</v>
      </c>
      <c r="AG8" s="47"/>
    </row>
    <row r="9" spans="1:33" ht="13.5">
      <c r="A9" s="303"/>
      <c r="B9" s="111">
        <f>G6</f>
        <v>5</v>
      </c>
      <c r="C9" s="112"/>
      <c r="D9" s="113">
        <f>E6</f>
        <v>11</v>
      </c>
      <c r="E9" s="114"/>
      <c r="F9" s="112"/>
      <c r="G9" s="115"/>
      <c r="H9" s="114">
        <v>6</v>
      </c>
      <c r="I9" s="112"/>
      <c r="J9" s="115">
        <v>11</v>
      </c>
      <c r="K9" s="116">
        <v>9</v>
      </c>
      <c r="L9" s="112"/>
      <c r="M9" s="117">
        <v>11</v>
      </c>
      <c r="N9" s="298"/>
      <c r="O9" s="300"/>
      <c r="P9" s="300"/>
      <c r="Q9" s="300"/>
      <c r="R9" s="300"/>
      <c r="S9" s="300"/>
      <c r="T9" s="294"/>
      <c r="U9" s="44"/>
      <c r="V9" s="45">
        <f t="shared" si="0"/>
        <v>0</v>
      </c>
      <c r="W9" s="46">
        <f t="shared" si="1"/>
        <v>1</v>
      </c>
      <c r="X9" s="46"/>
      <c r="Y9" s="45">
        <f t="shared" si="2"/>
        <v>0</v>
      </c>
      <c r="Z9" s="46">
        <f t="shared" si="3"/>
        <v>0</v>
      </c>
      <c r="AA9" s="46"/>
      <c r="AB9" s="45">
        <f t="shared" si="4"/>
        <v>0</v>
      </c>
      <c r="AC9" s="46">
        <f t="shared" si="5"/>
        <v>1</v>
      </c>
      <c r="AD9" s="46"/>
      <c r="AE9" s="45">
        <f t="shared" si="6"/>
        <v>0</v>
      </c>
      <c r="AF9" s="46">
        <f t="shared" si="7"/>
        <v>1</v>
      </c>
      <c r="AG9" s="47"/>
    </row>
    <row r="10" spans="1:33" ht="13.5">
      <c r="A10" s="302" t="str">
        <f>H3</f>
        <v>ＯＥ１位GRABBERS1</v>
      </c>
      <c r="B10" s="93">
        <f>J4</f>
        <v>11</v>
      </c>
      <c r="C10" s="94"/>
      <c r="D10" s="95">
        <f>H4</f>
        <v>8</v>
      </c>
      <c r="E10" s="96">
        <f>J7</f>
        <v>9</v>
      </c>
      <c r="F10" s="94"/>
      <c r="G10" s="97">
        <f>H7</f>
        <v>11</v>
      </c>
      <c r="H10" s="96"/>
      <c r="I10" s="94"/>
      <c r="J10" s="97"/>
      <c r="K10" s="109">
        <v>11</v>
      </c>
      <c r="L10" s="94"/>
      <c r="M10" s="110">
        <v>2</v>
      </c>
      <c r="N10" s="298">
        <f>SUM(X10,AA10,AD10,AG10)</f>
        <v>2</v>
      </c>
      <c r="O10" s="300">
        <v>1</v>
      </c>
      <c r="P10" s="283">
        <f>SUM(V10:V12)-SUM(W10:W12)+SUM(Y10:Y12)-SUM(Z10:Z12)+SUM(AB10:AB12)-SUM(AC10:AC12)+SUM(AE10:AE12)-SUM(AF10:AF12)</f>
        <v>1</v>
      </c>
      <c r="Q10" s="283">
        <f>R10-S10</f>
        <v>8</v>
      </c>
      <c r="R10" s="283">
        <f>SUM(B10:B12,E10:E12,H10:H12,K10:K12)</f>
        <v>81</v>
      </c>
      <c r="S10" s="283">
        <f>SUM(D10:D12,G10:G12,J10:J12,M10:M12)</f>
        <v>73</v>
      </c>
      <c r="T10" s="294">
        <v>2</v>
      </c>
      <c r="U10" s="44"/>
      <c r="V10" s="45">
        <f t="shared" si="0"/>
        <v>1</v>
      </c>
      <c r="W10" s="46">
        <f t="shared" si="1"/>
        <v>0</v>
      </c>
      <c r="X10" s="46">
        <f>IF(SUM(V10:V12)&gt;SUM(W10:W12),1,0)</f>
        <v>0</v>
      </c>
      <c r="Y10" s="45">
        <f t="shared" si="2"/>
        <v>0</v>
      </c>
      <c r="Z10" s="46">
        <f t="shared" si="3"/>
        <v>1</v>
      </c>
      <c r="AA10" s="46">
        <f>IF(SUM(Y10:Y12)&gt;SUM(Z10:Z12),1,0)</f>
        <v>1</v>
      </c>
      <c r="AB10" s="45">
        <f t="shared" si="4"/>
        <v>0</v>
      </c>
      <c r="AC10" s="46">
        <f t="shared" si="5"/>
        <v>0</v>
      </c>
      <c r="AD10" s="46">
        <f>IF(SUM(AB10:AB12)&gt;SUM(AC10:AC12),1,0)</f>
        <v>0</v>
      </c>
      <c r="AE10" s="45">
        <f t="shared" si="6"/>
        <v>1</v>
      </c>
      <c r="AF10" s="46">
        <f t="shared" si="7"/>
        <v>0</v>
      </c>
      <c r="AG10" s="46">
        <f>IF(SUM(AE10:AE12)&gt;SUM(AF10:AF12),1,0)</f>
        <v>1</v>
      </c>
    </row>
    <row r="11" spans="1:33" ht="13.5">
      <c r="A11" s="296"/>
      <c r="B11" s="83">
        <f>J5</f>
        <v>6</v>
      </c>
      <c r="C11" s="84" t="s">
        <v>125</v>
      </c>
      <c r="D11" s="85">
        <f>H5</f>
        <v>11</v>
      </c>
      <c r="E11" s="86">
        <f>J8</f>
        <v>11</v>
      </c>
      <c r="F11" s="84" t="s">
        <v>124</v>
      </c>
      <c r="G11" s="87">
        <f>H8</f>
        <v>5</v>
      </c>
      <c r="H11" s="86"/>
      <c r="I11" s="84"/>
      <c r="J11" s="87"/>
      <c r="K11" s="105">
        <v>5</v>
      </c>
      <c r="L11" s="84" t="s">
        <v>124</v>
      </c>
      <c r="M11" s="106">
        <v>11</v>
      </c>
      <c r="N11" s="298"/>
      <c r="O11" s="300"/>
      <c r="P11" s="300"/>
      <c r="Q11" s="300"/>
      <c r="R11" s="300"/>
      <c r="S11" s="300"/>
      <c r="T11" s="294"/>
      <c r="U11" s="44"/>
      <c r="V11" s="45">
        <f t="shared" si="0"/>
        <v>0</v>
      </c>
      <c r="W11" s="46">
        <f t="shared" si="1"/>
        <v>1</v>
      </c>
      <c r="X11" s="46"/>
      <c r="Y11" s="45">
        <f t="shared" si="2"/>
        <v>1</v>
      </c>
      <c r="Z11" s="46">
        <f t="shared" si="3"/>
        <v>0</v>
      </c>
      <c r="AA11" s="46"/>
      <c r="AB11" s="45">
        <f t="shared" si="4"/>
        <v>0</v>
      </c>
      <c r="AC11" s="46">
        <f t="shared" si="5"/>
        <v>0</v>
      </c>
      <c r="AD11" s="46"/>
      <c r="AE11" s="45">
        <f t="shared" si="6"/>
        <v>0</v>
      </c>
      <c r="AF11" s="46">
        <f t="shared" si="7"/>
        <v>1</v>
      </c>
      <c r="AG11" s="47"/>
    </row>
    <row r="12" spans="1:33" ht="13.5">
      <c r="A12" s="303"/>
      <c r="B12" s="111">
        <f>J6</f>
        <v>6</v>
      </c>
      <c r="C12" s="112"/>
      <c r="D12" s="113">
        <f>H6</f>
        <v>11</v>
      </c>
      <c r="E12" s="114">
        <f>J9</f>
        <v>11</v>
      </c>
      <c r="F12" s="112"/>
      <c r="G12" s="115">
        <f>H9</f>
        <v>6</v>
      </c>
      <c r="H12" s="114"/>
      <c r="I12" s="112"/>
      <c r="J12" s="115"/>
      <c r="K12" s="116">
        <v>11</v>
      </c>
      <c r="L12" s="112"/>
      <c r="M12" s="117">
        <v>8</v>
      </c>
      <c r="N12" s="298"/>
      <c r="O12" s="300"/>
      <c r="P12" s="300"/>
      <c r="Q12" s="300"/>
      <c r="R12" s="300"/>
      <c r="S12" s="300"/>
      <c r="T12" s="294"/>
      <c r="U12" s="44"/>
      <c r="V12" s="45">
        <f t="shared" si="0"/>
        <v>0</v>
      </c>
      <c r="W12" s="46">
        <f t="shared" si="1"/>
        <v>1</v>
      </c>
      <c r="X12" s="46"/>
      <c r="Y12" s="45">
        <f t="shared" si="2"/>
        <v>1</v>
      </c>
      <c r="Z12" s="46">
        <f t="shared" si="3"/>
        <v>0</v>
      </c>
      <c r="AA12" s="46"/>
      <c r="AB12" s="45">
        <f t="shared" si="4"/>
        <v>0</v>
      </c>
      <c r="AC12" s="46">
        <f t="shared" si="5"/>
        <v>0</v>
      </c>
      <c r="AD12" s="46"/>
      <c r="AE12" s="45">
        <f t="shared" si="6"/>
        <v>1</v>
      </c>
      <c r="AF12" s="46">
        <f t="shared" si="7"/>
        <v>0</v>
      </c>
      <c r="AG12" s="47"/>
    </row>
    <row r="13" spans="1:33" ht="13.5">
      <c r="A13" s="296" t="str">
        <f>K3</f>
        <v>ＯＨ１位　　　　　CLUB MONKEY 　　JR</v>
      </c>
      <c r="B13" s="123">
        <f>M4</f>
        <v>4</v>
      </c>
      <c r="C13" s="119"/>
      <c r="D13" s="120">
        <f>K4</f>
        <v>11</v>
      </c>
      <c r="E13" s="121">
        <f>M7</f>
        <v>11</v>
      </c>
      <c r="F13" s="119"/>
      <c r="G13" s="122">
        <f>K7</f>
        <v>5</v>
      </c>
      <c r="H13" s="121">
        <f>M10</f>
        <v>2</v>
      </c>
      <c r="I13" s="119"/>
      <c r="J13" s="122">
        <f>K10</f>
        <v>11</v>
      </c>
      <c r="K13" s="123"/>
      <c r="L13" s="119"/>
      <c r="M13" s="122"/>
      <c r="N13" s="298">
        <f>SUM(X13,AA13,AD13,AG13)</f>
        <v>1</v>
      </c>
      <c r="O13" s="300">
        <v>2</v>
      </c>
      <c r="P13" s="278">
        <f>SUM(V13:V15)-SUM(W13:W15)+SUM(Y13:Y15)-SUM(Z13:Z15)+SUM(AB13:AB15)-SUM(AC13:AC15)+SUM(AE13:AE15)-SUM(AF13:AF15)</f>
        <v>-2</v>
      </c>
      <c r="Q13" s="278">
        <f>R13-S13</f>
        <v>-18</v>
      </c>
      <c r="R13" s="278">
        <f>SUM(B13:B15,E13:E15,H13:H15,K13:K15)</f>
        <v>56</v>
      </c>
      <c r="S13" s="278">
        <f>SUM(D13:D15,G13:G15,J13:J15,M13:M15)</f>
        <v>74</v>
      </c>
      <c r="T13" s="294">
        <v>3</v>
      </c>
      <c r="U13" s="44"/>
      <c r="V13" s="45">
        <f t="shared" si="0"/>
        <v>0</v>
      </c>
      <c r="W13" s="46">
        <f t="shared" si="1"/>
        <v>1</v>
      </c>
      <c r="X13" s="46">
        <f>IF(SUM(V13:V15)&gt;SUM(W13:W15),1,0)</f>
        <v>0</v>
      </c>
      <c r="Y13" s="45">
        <f t="shared" si="2"/>
        <v>1</v>
      </c>
      <c r="Z13" s="46">
        <f t="shared" si="3"/>
        <v>0</v>
      </c>
      <c r="AA13" s="46">
        <f>IF(SUM(Y13:Y15)&gt;SUM(Z13:Z15),1,0)</f>
        <v>1</v>
      </c>
      <c r="AB13" s="45">
        <f t="shared" si="4"/>
        <v>0</v>
      </c>
      <c r="AC13" s="46">
        <f t="shared" si="5"/>
        <v>1</v>
      </c>
      <c r="AD13" s="46">
        <f>IF(SUM(AB13:AB15)&gt;SUM(AC13:AC15),1,0)</f>
        <v>0</v>
      </c>
      <c r="AE13" s="45">
        <f t="shared" si="6"/>
        <v>0</v>
      </c>
      <c r="AF13" s="46">
        <f t="shared" si="7"/>
        <v>0</v>
      </c>
      <c r="AG13" s="46">
        <f>IF(SUM(AE13:AE15)&gt;SUM(AF13:AF15),1,0)</f>
        <v>0</v>
      </c>
    </row>
    <row r="14" spans="1:33" ht="13.5">
      <c r="A14" s="296"/>
      <c r="B14" s="26">
        <f>M5</f>
        <v>0</v>
      </c>
      <c r="C14" s="84" t="s">
        <v>125</v>
      </c>
      <c r="D14" s="27">
        <f>K5</f>
        <v>0</v>
      </c>
      <c r="E14" s="86">
        <f>M8</f>
        <v>6</v>
      </c>
      <c r="F14" s="84" t="s">
        <v>124</v>
      </c>
      <c r="G14" s="87">
        <f>K8</f>
        <v>11</v>
      </c>
      <c r="H14" s="86">
        <f>M11</f>
        <v>11</v>
      </c>
      <c r="I14" s="84" t="s">
        <v>125</v>
      </c>
      <c r="J14" s="87">
        <f>K11</f>
        <v>5</v>
      </c>
      <c r="K14" s="105"/>
      <c r="L14" s="84"/>
      <c r="M14" s="106"/>
      <c r="N14" s="298"/>
      <c r="O14" s="300"/>
      <c r="P14" s="279"/>
      <c r="Q14" s="279"/>
      <c r="R14" s="279"/>
      <c r="S14" s="279"/>
      <c r="T14" s="294"/>
      <c r="U14" s="44"/>
      <c r="V14" s="45">
        <f t="shared" si="0"/>
        <v>0</v>
      </c>
      <c r="W14" s="46">
        <f t="shared" si="1"/>
        <v>0</v>
      </c>
      <c r="X14" s="46"/>
      <c r="Y14" s="45">
        <f t="shared" si="2"/>
        <v>0</v>
      </c>
      <c r="Z14" s="46">
        <f t="shared" si="3"/>
        <v>1</v>
      </c>
      <c r="AA14" s="46"/>
      <c r="AB14" s="45">
        <f t="shared" si="4"/>
        <v>1</v>
      </c>
      <c r="AC14" s="46">
        <f t="shared" si="5"/>
        <v>0</v>
      </c>
      <c r="AD14" s="46"/>
      <c r="AE14" s="45">
        <f t="shared" si="6"/>
        <v>0</v>
      </c>
      <c r="AF14" s="46">
        <f t="shared" si="7"/>
        <v>0</v>
      </c>
      <c r="AG14" s="47"/>
    </row>
    <row r="15" spans="1:33" ht="14.25" thickBot="1">
      <c r="A15" s="297"/>
      <c r="B15" s="133">
        <f>M6</f>
        <v>3</v>
      </c>
      <c r="C15" s="134"/>
      <c r="D15" s="135">
        <f>K6</f>
        <v>11</v>
      </c>
      <c r="E15" s="136">
        <f>M9</f>
        <v>11</v>
      </c>
      <c r="F15" s="134"/>
      <c r="G15" s="137">
        <f>K9</f>
        <v>9</v>
      </c>
      <c r="H15" s="136">
        <f>M12</f>
        <v>8</v>
      </c>
      <c r="I15" s="134"/>
      <c r="J15" s="137">
        <f>K12</f>
        <v>11</v>
      </c>
      <c r="K15" s="138"/>
      <c r="L15" s="134"/>
      <c r="M15" s="139"/>
      <c r="N15" s="299"/>
      <c r="O15" s="301"/>
      <c r="P15" s="280"/>
      <c r="Q15" s="280"/>
      <c r="R15" s="280"/>
      <c r="S15" s="280"/>
      <c r="T15" s="295"/>
      <c r="U15" s="44"/>
      <c r="V15" s="45">
        <f t="shared" si="0"/>
        <v>0</v>
      </c>
      <c r="W15" s="46">
        <f t="shared" si="1"/>
        <v>1</v>
      </c>
      <c r="X15" s="46"/>
      <c r="Y15" s="45">
        <f t="shared" si="2"/>
        <v>1</v>
      </c>
      <c r="Z15" s="46">
        <f t="shared" si="3"/>
        <v>0</v>
      </c>
      <c r="AA15" s="46"/>
      <c r="AB15" s="45">
        <f t="shared" si="4"/>
        <v>0</v>
      </c>
      <c r="AC15" s="46">
        <f t="shared" si="5"/>
        <v>1</v>
      </c>
      <c r="AD15" s="46"/>
      <c r="AE15" s="45">
        <f t="shared" si="6"/>
        <v>0</v>
      </c>
      <c r="AF15" s="46">
        <f t="shared" si="7"/>
        <v>0</v>
      </c>
      <c r="AG15" s="47"/>
    </row>
    <row r="16" spans="1:34" ht="13.5" customHeight="1" thickBot="1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44"/>
      <c r="V16" s="129"/>
      <c r="W16" s="130"/>
      <c r="X16" s="130"/>
      <c r="Y16" s="129"/>
      <c r="Z16" s="130"/>
      <c r="AA16" s="130"/>
      <c r="AB16" s="129"/>
      <c r="AC16" s="130"/>
      <c r="AD16" s="130"/>
      <c r="AE16" s="129"/>
      <c r="AF16" s="130"/>
      <c r="AG16" s="43"/>
      <c r="AH16" s="43"/>
    </row>
    <row r="17" spans="1:33" ht="37.5" customHeight="1" thickBot="1">
      <c r="A17" s="73" t="s">
        <v>126</v>
      </c>
      <c r="B17" s="304" t="s">
        <v>133</v>
      </c>
      <c r="C17" s="305"/>
      <c r="D17" s="306"/>
      <c r="E17" s="307" t="s">
        <v>134</v>
      </c>
      <c r="F17" s="307"/>
      <c r="G17" s="307"/>
      <c r="H17" s="304" t="s">
        <v>135</v>
      </c>
      <c r="I17" s="305"/>
      <c r="J17" s="306"/>
      <c r="K17" s="307" t="s">
        <v>136</v>
      </c>
      <c r="L17" s="307"/>
      <c r="M17" s="307"/>
      <c r="N17" s="74" t="s">
        <v>1</v>
      </c>
      <c r="O17" s="75" t="s">
        <v>2</v>
      </c>
      <c r="P17" s="131" t="s">
        <v>3</v>
      </c>
      <c r="Q17" s="131" t="s">
        <v>4</v>
      </c>
      <c r="R17" s="131" t="s">
        <v>5</v>
      </c>
      <c r="S17" s="131" t="s">
        <v>6</v>
      </c>
      <c r="T17" s="132" t="s">
        <v>7</v>
      </c>
      <c r="U17" s="44"/>
      <c r="V17" s="45" t="s">
        <v>1</v>
      </c>
      <c r="W17" s="46" t="s">
        <v>2</v>
      </c>
      <c r="X17" s="46"/>
      <c r="Y17" s="45" t="s">
        <v>1</v>
      </c>
      <c r="Z17" s="46" t="s">
        <v>2</v>
      </c>
      <c r="AA17" s="46"/>
      <c r="AB17" s="45" t="s">
        <v>1</v>
      </c>
      <c r="AC17" s="46" t="s">
        <v>2</v>
      </c>
      <c r="AD17" s="46"/>
      <c r="AE17" s="45" t="s">
        <v>1</v>
      </c>
      <c r="AF17" s="46" t="s">
        <v>2</v>
      </c>
      <c r="AG17" s="47"/>
    </row>
    <row r="18" spans="1:33" ht="14.25" thickTop="1">
      <c r="A18" s="308" t="str">
        <f>B17</f>
        <v>ＯＢ１位　　　　　　　　チリ～ン</v>
      </c>
      <c r="B18" s="103"/>
      <c r="C18" s="79"/>
      <c r="D18" s="80"/>
      <c r="E18" s="81">
        <v>15</v>
      </c>
      <c r="F18" s="79"/>
      <c r="G18" s="82">
        <v>13</v>
      </c>
      <c r="H18" s="81">
        <v>11</v>
      </c>
      <c r="I18" s="79"/>
      <c r="J18" s="82">
        <v>8</v>
      </c>
      <c r="K18" s="103">
        <v>5</v>
      </c>
      <c r="L18" s="79"/>
      <c r="M18" s="82">
        <v>11</v>
      </c>
      <c r="N18" s="287">
        <f>SUM(X18,AA18,AD18,AG18)</f>
        <v>2</v>
      </c>
      <c r="O18" s="283">
        <v>1</v>
      </c>
      <c r="P18" s="283">
        <f>SUM(V18:V20)-SUM(W18:W20)+SUM(Y18:Y20)-SUM(Z18:Z20)+SUM(AB18:AB20)-SUM(AC18:AC20)+SUM(AE18:AE20)-SUM(AF18:AF20)</f>
        <v>2</v>
      </c>
      <c r="Q18" s="283">
        <f>R18-S18</f>
        <v>6</v>
      </c>
      <c r="R18" s="283">
        <f>SUM(B18:B20,E18:E20,H18:H20,K18:K20)</f>
        <v>61</v>
      </c>
      <c r="S18" s="283">
        <f>SUM(D18:D20,G18:G20,J18:J20,M18:M20)</f>
        <v>55</v>
      </c>
      <c r="T18" s="272">
        <v>2</v>
      </c>
      <c r="U18" s="44"/>
      <c r="V18" s="45">
        <f aca="true" t="shared" si="8" ref="V18:V29">IF(B18&gt;D18,1,0)</f>
        <v>0</v>
      </c>
      <c r="W18" s="46">
        <f aca="true" t="shared" si="9" ref="W18:W29">IF(B18&lt;D18,1,0)</f>
        <v>0</v>
      </c>
      <c r="X18" s="46">
        <f>IF(SUM(V18:V20)&gt;SUM(W18:W20),1,0)</f>
        <v>0</v>
      </c>
      <c r="Y18" s="45">
        <f aca="true" t="shared" si="10" ref="Y18:Y29">IF(E18&gt;G18,1,0)</f>
        <v>1</v>
      </c>
      <c r="Z18" s="46">
        <f aca="true" t="shared" si="11" ref="Z18:Z29">IF(E18&lt;G18,1,0)</f>
        <v>0</v>
      </c>
      <c r="AA18" s="46">
        <f>IF(SUM(Y18:Y20)&gt;SUM(Z18:Z20),1,0)</f>
        <v>1</v>
      </c>
      <c r="AB18" s="45">
        <f aca="true" t="shared" si="12" ref="AB18:AB29">IF(H18&gt;J18,1,0)</f>
        <v>1</v>
      </c>
      <c r="AC18" s="46">
        <f aca="true" t="shared" si="13" ref="AC18:AC29">IF(H18&lt;J18,1,0)</f>
        <v>0</v>
      </c>
      <c r="AD18" s="46">
        <f>IF(SUM(AB18:AB20)&gt;SUM(AC18:AC20),1,0)</f>
        <v>1</v>
      </c>
      <c r="AE18" s="45">
        <f aca="true" t="shared" si="14" ref="AE18:AE29">IF(K18&gt;M18,1,0)</f>
        <v>0</v>
      </c>
      <c r="AF18" s="46">
        <f aca="true" t="shared" si="15" ref="AF18:AF29">IF(K18&lt;M18,1,0)</f>
        <v>1</v>
      </c>
      <c r="AG18" s="46">
        <f>IF(SUM(AE18:AE20)&gt;SUM(AF18:AF20),1,0)</f>
        <v>0</v>
      </c>
    </row>
    <row r="19" spans="1:33" ht="13.5">
      <c r="A19" s="296"/>
      <c r="B19" s="105"/>
      <c r="C19" s="84"/>
      <c r="D19" s="85"/>
      <c r="E19" s="86"/>
      <c r="F19" s="84" t="s">
        <v>137</v>
      </c>
      <c r="G19" s="87"/>
      <c r="H19" s="86"/>
      <c r="I19" s="84" t="s">
        <v>124</v>
      </c>
      <c r="J19" s="87"/>
      <c r="K19" s="105"/>
      <c r="L19" s="84" t="s">
        <v>125</v>
      </c>
      <c r="M19" s="87"/>
      <c r="N19" s="298"/>
      <c r="O19" s="300"/>
      <c r="P19" s="300"/>
      <c r="Q19" s="300"/>
      <c r="R19" s="300"/>
      <c r="S19" s="300"/>
      <c r="T19" s="294"/>
      <c r="U19" s="44"/>
      <c r="V19" s="45">
        <f t="shared" si="8"/>
        <v>0</v>
      </c>
      <c r="W19" s="46">
        <f t="shared" si="9"/>
        <v>0</v>
      </c>
      <c r="X19" s="46"/>
      <c r="Y19" s="45">
        <f t="shared" si="10"/>
        <v>0</v>
      </c>
      <c r="Z19" s="46">
        <f t="shared" si="11"/>
        <v>0</v>
      </c>
      <c r="AA19" s="46"/>
      <c r="AB19" s="45">
        <f t="shared" si="12"/>
        <v>0</v>
      </c>
      <c r="AC19" s="46">
        <f t="shared" si="13"/>
        <v>0</v>
      </c>
      <c r="AD19" s="46"/>
      <c r="AE19" s="45">
        <f t="shared" si="14"/>
        <v>0</v>
      </c>
      <c r="AF19" s="46">
        <f t="shared" si="15"/>
        <v>0</v>
      </c>
      <c r="AG19" s="47"/>
    </row>
    <row r="20" spans="1:33" ht="13.5">
      <c r="A20" s="303"/>
      <c r="B20" s="107"/>
      <c r="C20" s="89"/>
      <c r="D20" s="90"/>
      <c r="E20" s="91">
        <v>11</v>
      </c>
      <c r="F20" s="89"/>
      <c r="G20" s="92">
        <v>5</v>
      </c>
      <c r="H20" s="91">
        <v>11</v>
      </c>
      <c r="I20" s="89"/>
      <c r="J20" s="92">
        <v>7</v>
      </c>
      <c r="K20" s="107">
        <v>8</v>
      </c>
      <c r="L20" s="89"/>
      <c r="M20" s="92">
        <v>11</v>
      </c>
      <c r="N20" s="298"/>
      <c r="O20" s="300"/>
      <c r="P20" s="300"/>
      <c r="Q20" s="300"/>
      <c r="R20" s="300"/>
      <c r="S20" s="300"/>
      <c r="T20" s="294"/>
      <c r="U20" s="44"/>
      <c r="V20" s="45">
        <f t="shared" si="8"/>
        <v>0</v>
      </c>
      <c r="W20" s="46">
        <f t="shared" si="9"/>
        <v>0</v>
      </c>
      <c r="X20" s="46"/>
      <c r="Y20" s="45">
        <f t="shared" si="10"/>
        <v>1</v>
      </c>
      <c r="Z20" s="46">
        <f t="shared" si="11"/>
        <v>0</v>
      </c>
      <c r="AA20" s="46"/>
      <c r="AB20" s="45">
        <f t="shared" si="12"/>
        <v>1</v>
      </c>
      <c r="AC20" s="46">
        <f t="shared" si="13"/>
        <v>0</v>
      </c>
      <c r="AD20" s="46"/>
      <c r="AE20" s="45">
        <f t="shared" si="14"/>
        <v>0</v>
      </c>
      <c r="AF20" s="46">
        <f t="shared" si="15"/>
        <v>1</v>
      </c>
      <c r="AG20" s="47"/>
    </row>
    <row r="21" spans="1:33" ht="13.5">
      <c r="A21" s="296" t="str">
        <f>E17</f>
        <v>ＯＣ１位　　　　　　　快進撃</v>
      </c>
      <c r="B21" s="93">
        <f>G18</f>
        <v>13</v>
      </c>
      <c r="C21" s="94"/>
      <c r="D21" s="95">
        <f>E18</f>
        <v>15</v>
      </c>
      <c r="E21" s="96"/>
      <c r="F21" s="94"/>
      <c r="G21" s="97"/>
      <c r="H21" s="96">
        <v>4</v>
      </c>
      <c r="I21" s="94"/>
      <c r="J21" s="97">
        <v>11</v>
      </c>
      <c r="K21" s="109">
        <v>9</v>
      </c>
      <c r="L21" s="94"/>
      <c r="M21" s="110">
        <v>11</v>
      </c>
      <c r="N21" s="298">
        <f>SUM(X21,AA21,AD21,AG21)</f>
        <v>0</v>
      </c>
      <c r="O21" s="300">
        <v>3</v>
      </c>
      <c r="P21" s="283">
        <f>SUM(V21:V23)-SUM(W21:W23)+SUM(Y21:Y23)-SUM(Z21:Z23)+SUM(AB21:AB23)-SUM(AC21:AC23)+SUM(AE21:AE23)-SUM(AF21:AF23)</f>
        <v>-6</v>
      </c>
      <c r="Q21" s="283">
        <f>R21-S21</f>
        <v>-31</v>
      </c>
      <c r="R21" s="283">
        <f>SUM(B21:B23,E21:E23,H21:H23,K21:K23)</f>
        <v>39</v>
      </c>
      <c r="S21" s="283">
        <f>SUM(D21:D23,G21:G23,J21:J23,M21:M23)</f>
        <v>70</v>
      </c>
      <c r="T21" s="294">
        <v>4</v>
      </c>
      <c r="U21" s="44"/>
      <c r="V21" s="45">
        <f t="shared" si="8"/>
        <v>0</v>
      </c>
      <c r="W21" s="46">
        <f t="shared" si="9"/>
        <v>1</v>
      </c>
      <c r="X21" s="46">
        <f>IF(SUM(V21:V23)&gt;SUM(W21:W23),1,0)</f>
        <v>0</v>
      </c>
      <c r="Y21" s="45">
        <f t="shared" si="10"/>
        <v>0</v>
      </c>
      <c r="Z21" s="46">
        <f t="shared" si="11"/>
        <v>0</v>
      </c>
      <c r="AA21" s="46">
        <f>IF(SUM(Y21:Y23)&gt;SUM(Z21:Z23),1,0)</f>
        <v>0</v>
      </c>
      <c r="AB21" s="45">
        <f t="shared" si="12"/>
        <v>0</v>
      </c>
      <c r="AC21" s="46">
        <f t="shared" si="13"/>
        <v>1</v>
      </c>
      <c r="AD21" s="46">
        <f>IF(SUM(AB21:AB23)&gt;SUM(AC21:AC23),1,0)</f>
        <v>0</v>
      </c>
      <c r="AE21" s="45">
        <f t="shared" si="14"/>
        <v>0</v>
      </c>
      <c r="AF21" s="46">
        <f t="shared" si="15"/>
        <v>1</v>
      </c>
      <c r="AG21" s="46">
        <f>IF(SUM(AE21:AE23)&gt;SUM(AF21:AF23),1,0)</f>
        <v>0</v>
      </c>
    </row>
    <row r="22" spans="1:33" ht="13.5">
      <c r="A22" s="296"/>
      <c r="B22" s="26">
        <f>G19</f>
        <v>0</v>
      </c>
      <c r="C22" s="84" t="s">
        <v>125</v>
      </c>
      <c r="D22" s="27">
        <f>E19</f>
        <v>0</v>
      </c>
      <c r="E22" s="86"/>
      <c r="F22" s="84"/>
      <c r="G22" s="87"/>
      <c r="H22" s="86"/>
      <c r="I22" s="84" t="s">
        <v>125</v>
      </c>
      <c r="J22" s="87"/>
      <c r="K22" s="105"/>
      <c r="L22" s="84" t="s">
        <v>125</v>
      </c>
      <c r="M22" s="106"/>
      <c r="N22" s="298"/>
      <c r="O22" s="300"/>
      <c r="P22" s="300"/>
      <c r="Q22" s="300"/>
      <c r="R22" s="300"/>
      <c r="S22" s="300"/>
      <c r="T22" s="294"/>
      <c r="U22" s="44"/>
      <c r="V22" s="45">
        <f t="shared" si="8"/>
        <v>0</v>
      </c>
      <c r="W22" s="46">
        <f t="shared" si="9"/>
        <v>0</v>
      </c>
      <c r="X22" s="46"/>
      <c r="Y22" s="45">
        <f t="shared" si="10"/>
        <v>0</v>
      </c>
      <c r="Z22" s="46">
        <f t="shared" si="11"/>
        <v>0</v>
      </c>
      <c r="AA22" s="46"/>
      <c r="AB22" s="45">
        <f t="shared" si="12"/>
        <v>0</v>
      </c>
      <c r="AC22" s="46">
        <f t="shared" si="13"/>
        <v>0</v>
      </c>
      <c r="AD22" s="46"/>
      <c r="AE22" s="45">
        <f t="shared" si="14"/>
        <v>0</v>
      </c>
      <c r="AF22" s="46">
        <f t="shared" si="15"/>
        <v>0</v>
      </c>
      <c r="AG22" s="47"/>
    </row>
    <row r="23" spans="1:33" ht="13.5">
      <c r="A23" s="303"/>
      <c r="B23" s="111">
        <f>G20</f>
        <v>5</v>
      </c>
      <c r="C23" s="112"/>
      <c r="D23" s="113">
        <f>E20</f>
        <v>11</v>
      </c>
      <c r="E23" s="114"/>
      <c r="F23" s="112"/>
      <c r="G23" s="115"/>
      <c r="H23" s="114">
        <v>6</v>
      </c>
      <c r="I23" s="112"/>
      <c r="J23" s="115">
        <v>11</v>
      </c>
      <c r="K23" s="116">
        <v>2</v>
      </c>
      <c r="L23" s="112"/>
      <c r="M23" s="117">
        <v>11</v>
      </c>
      <c r="N23" s="298"/>
      <c r="O23" s="300"/>
      <c r="P23" s="300"/>
      <c r="Q23" s="300"/>
      <c r="R23" s="300"/>
      <c r="S23" s="300"/>
      <c r="T23" s="294"/>
      <c r="U23" s="44"/>
      <c r="V23" s="45">
        <f t="shared" si="8"/>
        <v>0</v>
      </c>
      <c r="W23" s="46">
        <f t="shared" si="9"/>
        <v>1</v>
      </c>
      <c r="X23" s="46"/>
      <c r="Y23" s="45">
        <f t="shared" si="10"/>
        <v>0</v>
      </c>
      <c r="Z23" s="46">
        <f t="shared" si="11"/>
        <v>0</v>
      </c>
      <c r="AA23" s="46"/>
      <c r="AB23" s="45">
        <f t="shared" si="12"/>
        <v>0</v>
      </c>
      <c r="AC23" s="46">
        <f t="shared" si="13"/>
        <v>1</v>
      </c>
      <c r="AD23" s="46"/>
      <c r="AE23" s="45">
        <f t="shared" si="14"/>
        <v>0</v>
      </c>
      <c r="AF23" s="46">
        <f t="shared" si="15"/>
        <v>1</v>
      </c>
      <c r="AG23" s="47"/>
    </row>
    <row r="24" spans="1:33" ht="13.5">
      <c r="A24" s="302" t="str">
        <f>H17</f>
        <v>ＯＦ１位　　　　　　　80's</v>
      </c>
      <c r="B24" s="93">
        <f>J18</f>
        <v>8</v>
      </c>
      <c r="C24" s="94"/>
      <c r="D24" s="95">
        <f>H18</f>
        <v>11</v>
      </c>
      <c r="E24" s="96">
        <f>J21</f>
        <v>11</v>
      </c>
      <c r="F24" s="94"/>
      <c r="G24" s="97">
        <f>H21</f>
        <v>4</v>
      </c>
      <c r="H24" s="96"/>
      <c r="I24" s="94"/>
      <c r="J24" s="97"/>
      <c r="K24" s="109">
        <v>8</v>
      </c>
      <c r="L24" s="94"/>
      <c r="M24" s="110">
        <v>11</v>
      </c>
      <c r="N24" s="298">
        <f>SUM(X24,AA24,AD24,AG24)</f>
        <v>1</v>
      </c>
      <c r="O24" s="300">
        <v>2</v>
      </c>
      <c r="P24" s="283">
        <f>SUM(V24:V26)-SUM(W24:W26)+SUM(Y24:Y26)-SUM(Z24:Z26)+SUM(AB24:AB26)-SUM(AC24:AC26)+SUM(AE24:AE26)-SUM(AF24:AF26)</f>
        <v>-2</v>
      </c>
      <c r="Q24" s="283">
        <f>R24-S24</f>
        <v>-3</v>
      </c>
      <c r="R24" s="283">
        <f>SUM(B24:B26,E24:E26,H24:H26,K24:K26)</f>
        <v>51</v>
      </c>
      <c r="S24" s="283">
        <f>SUM(D24:D26,G24:G26,J24:J26,M24:M26)</f>
        <v>54</v>
      </c>
      <c r="T24" s="294">
        <v>3</v>
      </c>
      <c r="U24" s="44"/>
      <c r="V24" s="45">
        <f t="shared" si="8"/>
        <v>0</v>
      </c>
      <c r="W24" s="46">
        <f t="shared" si="9"/>
        <v>1</v>
      </c>
      <c r="X24" s="46">
        <f>IF(SUM(V24:V26)&gt;SUM(W24:W26),1,0)</f>
        <v>0</v>
      </c>
      <c r="Y24" s="45">
        <f t="shared" si="10"/>
        <v>1</v>
      </c>
      <c r="Z24" s="46">
        <f t="shared" si="11"/>
        <v>0</v>
      </c>
      <c r="AA24" s="46">
        <f>IF(SUM(Y24:Y26)&gt;SUM(Z24:Z26),1,0)</f>
        <v>1</v>
      </c>
      <c r="AB24" s="45">
        <f t="shared" si="12"/>
        <v>0</v>
      </c>
      <c r="AC24" s="46">
        <f t="shared" si="13"/>
        <v>0</v>
      </c>
      <c r="AD24" s="46">
        <f>IF(SUM(AB24:AB26)&gt;SUM(AC24:AC26),1,0)</f>
        <v>0</v>
      </c>
      <c r="AE24" s="45">
        <f t="shared" si="14"/>
        <v>0</v>
      </c>
      <c r="AF24" s="46">
        <f t="shared" si="15"/>
        <v>1</v>
      </c>
      <c r="AG24" s="46">
        <f>IF(SUM(AE24:AE26)&gt;SUM(AF24:AF26),1,0)</f>
        <v>0</v>
      </c>
    </row>
    <row r="25" spans="1:33" ht="13.5">
      <c r="A25" s="296"/>
      <c r="B25" s="26">
        <f>J19</f>
        <v>0</v>
      </c>
      <c r="C25" s="84" t="s">
        <v>125</v>
      </c>
      <c r="D25" s="27">
        <f>H19</f>
        <v>0</v>
      </c>
      <c r="E25" s="28">
        <f>J22</f>
        <v>0</v>
      </c>
      <c r="F25" s="84" t="s">
        <v>124</v>
      </c>
      <c r="G25" s="29">
        <f>H22</f>
        <v>0</v>
      </c>
      <c r="H25" s="86"/>
      <c r="I25" s="84"/>
      <c r="J25" s="87"/>
      <c r="K25" s="105"/>
      <c r="L25" s="84" t="s">
        <v>125</v>
      </c>
      <c r="M25" s="106"/>
      <c r="N25" s="298"/>
      <c r="O25" s="300"/>
      <c r="P25" s="300"/>
      <c r="Q25" s="300"/>
      <c r="R25" s="300"/>
      <c r="S25" s="300"/>
      <c r="T25" s="294"/>
      <c r="U25" s="44"/>
      <c r="V25" s="45">
        <f t="shared" si="8"/>
        <v>0</v>
      </c>
      <c r="W25" s="46">
        <f t="shared" si="9"/>
        <v>0</v>
      </c>
      <c r="X25" s="46"/>
      <c r="Y25" s="45">
        <f t="shared" si="10"/>
        <v>0</v>
      </c>
      <c r="Z25" s="46">
        <f t="shared" si="11"/>
        <v>0</v>
      </c>
      <c r="AA25" s="46"/>
      <c r="AB25" s="45">
        <f t="shared" si="12"/>
        <v>0</v>
      </c>
      <c r="AC25" s="46">
        <f t="shared" si="13"/>
        <v>0</v>
      </c>
      <c r="AD25" s="46"/>
      <c r="AE25" s="45">
        <f t="shared" si="14"/>
        <v>0</v>
      </c>
      <c r="AF25" s="46">
        <f t="shared" si="15"/>
        <v>0</v>
      </c>
      <c r="AG25" s="47"/>
    </row>
    <row r="26" spans="1:33" ht="13.5">
      <c r="A26" s="303"/>
      <c r="B26" s="111">
        <f>J20</f>
        <v>7</v>
      </c>
      <c r="C26" s="112"/>
      <c r="D26" s="113">
        <f>H20</f>
        <v>11</v>
      </c>
      <c r="E26" s="114">
        <f>J23</f>
        <v>11</v>
      </c>
      <c r="F26" s="112"/>
      <c r="G26" s="115">
        <f>H23</f>
        <v>6</v>
      </c>
      <c r="H26" s="114"/>
      <c r="I26" s="112"/>
      <c r="J26" s="115"/>
      <c r="K26" s="116">
        <v>6</v>
      </c>
      <c r="L26" s="112"/>
      <c r="M26" s="117">
        <v>11</v>
      </c>
      <c r="N26" s="298"/>
      <c r="O26" s="300"/>
      <c r="P26" s="300"/>
      <c r="Q26" s="300"/>
      <c r="R26" s="300"/>
      <c r="S26" s="300"/>
      <c r="T26" s="294"/>
      <c r="U26" s="44"/>
      <c r="V26" s="45">
        <f t="shared" si="8"/>
        <v>0</v>
      </c>
      <c r="W26" s="46">
        <f t="shared" si="9"/>
        <v>1</v>
      </c>
      <c r="X26" s="46"/>
      <c r="Y26" s="45">
        <f t="shared" si="10"/>
        <v>1</v>
      </c>
      <c r="Z26" s="46">
        <f t="shared" si="11"/>
        <v>0</v>
      </c>
      <c r="AA26" s="46"/>
      <c r="AB26" s="45">
        <f t="shared" si="12"/>
        <v>0</v>
      </c>
      <c r="AC26" s="46">
        <f t="shared" si="13"/>
        <v>0</v>
      </c>
      <c r="AD26" s="46"/>
      <c r="AE26" s="45">
        <f t="shared" si="14"/>
        <v>0</v>
      </c>
      <c r="AF26" s="46">
        <f t="shared" si="15"/>
        <v>1</v>
      </c>
      <c r="AG26" s="47"/>
    </row>
    <row r="27" spans="1:33" ht="13.5">
      <c r="A27" s="296" t="str">
        <f>K17</f>
        <v>ＯＧ１位　　　　　　　サラーン</v>
      </c>
      <c r="B27" s="123">
        <f>M18</f>
        <v>11</v>
      </c>
      <c r="C27" s="119"/>
      <c r="D27" s="120">
        <f>K18</f>
        <v>5</v>
      </c>
      <c r="E27" s="121">
        <f>M24</f>
        <v>11</v>
      </c>
      <c r="F27" s="119"/>
      <c r="G27" s="122">
        <f>K21</f>
        <v>9</v>
      </c>
      <c r="H27" s="121">
        <f>M24</f>
        <v>11</v>
      </c>
      <c r="I27" s="119"/>
      <c r="J27" s="122">
        <f>K24</f>
        <v>8</v>
      </c>
      <c r="K27" s="123"/>
      <c r="L27" s="119"/>
      <c r="M27" s="122"/>
      <c r="N27" s="298">
        <f>SUM(X27,AA27,AD27,AG27)</f>
        <v>3</v>
      </c>
      <c r="O27" s="300">
        <v>0</v>
      </c>
      <c r="P27" s="278">
        <f>SUM(V27:V29)-SUM(W27:W29)+SUM(Y27:Y29)-SUM(Z27:Z29)+SUM(AB27:AB29)-SUM(AC27:AC29)+SUM(AE27:AE29)-SUM(AF27:AF29)</f>
        <v>6</v>
      </c>
      <c r="Q27" s="278">
        <f>R27-S27</f>
        <v>28</v>
      </c>
      <c r="R27" s="278">
        <f>SUM(B27:B29,E27:E29,H27:H29,K27:K29)</f>
        <v>66</v>
      </c>
      <c r="S27" s="278">
        <f>SUM(D27:D29,G27:G29,J27:J29,M27:M29)</f>
        <v>38</v>
      </c>
      <c r="T27" s="294">
        <v>1</v>
      </c>
      <c r="U27" s="44"/>
      <c r="V27" s="45">
        <f t="shared" si="8"/>
        <v>1</v>
      </c>
      <c r="W27" s="46">
        <f t="shared" si="9"/>
        <v>0</v>
      </c>
      <c r="X27" s="46">
        <f>IF(SUM(V27:V29)&gt;SUM(W27:W29),1,0)</f>
        <v>1</v>
      </c>
      <c r="Y27" s="45">
        <f t="shared" si="10"/>
        <v>1</v>
      </c>
      <c r="Z27" s="46">
        <f t="shared" si="11"/>
        <v>0</v>
      </c>
      <c r="AA27" s="46">
        <f>IF(SUM(Y27:Y29)&gt;SUM(Z27:Z29),1,0)</f>
        <v>1</v>
      </c>
      <c r="AB27" s="45">
        <f t="shared" si="12"/>
        <v>1</v>
      </c>
      <c r="AC27" s="46">
        <f t="shared" si="13"/>
        <v>0</v>
      </c>
      <c r="AD27" s="46">
        <f>IF(SUM(AB27:AB29)&gt;SUM(AC27:AC29),1,0)</f>
        <v>1</v>
      </c>
      <c r="AE27" s="45">
        <f t="shared" si="14"/>
        <v>0</v>
      </c>
      <c r="AF27" s="46">
        <f t="shared" si="15"/>
        <v>0</v>
      </c>
      <c r="AG27" s="46">
        <f>IF(SUM(AE27:AE29)&gt;SUM(AF27:AF29),1,0)</f>
        <v>0</v>
      </c>
    </row>
    <row r="28" spans="1:33" ht="13.5">
      <c r="A28" s="296"/>
      <c r="B28" s="26">
        <f>M19</f>
        <v>0</v>
      </c>
      <c r="C28" s="84" t="s">
        <v>124</v>
      </c>
      <c r="D28" s="27">
        <f>K19</f>
        <v>0</v>
      </c>
      <c r="E28" s="28">
        <f>M25</f>
        <v>0</v>
      </c>
      <c r="F28" s="84" t="s">
        <v>124</v>
      </c>
      <c r="G28" s="29">
        <f>K22</f>
        <v>0</v>
      </c>
      <c r="H28" s="28">
        <f>M25</f>
        <v>0</v>
      </c>
      <c r="I28" s="84" t="s">
        <v>124</v>
      </c>
      <c r="J28" s="29">
        <f>K25</f>
        <v>0</v>
      </c>
      <c r="K28" s="105"/>
      <c r="L28" s="84"/>
      <c r="M28" s="106"/>
      <c r="N28" s="298"/>
      <c r="O28" s="300"/>
      <c r="P28" s="279"/>
      <c r="Q28" s="279"/>
      <c r="R28" s="279"/>
      <c r="S28" s="279"/>
      <c r="T28" s="294"/>
      <c r="U28" s="44"/>
      <c r="V28" s="45">
        <f t="shared" si="8"/>
        <v>0</v>
      </c>
      <c r="W28" s="46">
        <f t="shared" si="9"/>
        <v>0</v>
      </c>
      <c r="X28" s="46"/>
      <c r="Y28" s="45">
        <f t="shared" si="10"/>
        <v>0</v>
      </c>
      <c r="Z28" s="46">
        <f t="shared" si="11"/>
        <v>0</v>
      </c>
      <c r="AA28" s="46"/>
      <c r="AB28" s="45">
        <f t="shared" si="12"/>
        <v>0</v>
      </c>
      <c r="AC28" s="46">
        <f t="shared" si="13"/>
        <v>0</v>
      </c>
      <c r="AD28" s="46"/>
      <c r="AE28" s="45">
        <f t="shared" si="14"/>
        <v>0</v>
      </c>
      <c r="AF28" s="46">
        <f t="shared" si="15"/>
        <v>0</v>
      </c>
      <c r="AG28" s="47"/>
    </row>
    <row r="29" spans="1:33" ht="14.25" thickBot="1">
      <c r="A29" s="297"/>
      <c r="B29" s="133">
        <f>M20</f>
        <v>11</v>
      </c>
      <c r="C29" s="134"/>
      <c r="D29" s="135">
        <f>K20</f>
        <v>8</v>
      </c>
      <c r="E29" s="136">
        <f>M23</f>
        <v>11</v>
      </c>
      <c r="F29" s="134"/>
      <c r="G29" s="137">
        <f>K23</f>
        <v>2</v>
      </c>
      <c r="H29" s="136">
        <f>M26</f>
        <v>11</v>
      </c>
      <c r="I29" s="134"/>
      <c r="J29" s="137">
        <f>K26</f>
        <v>6</v>
      </c>
      <c r="K29" s="138"/>
      <c r="L29" s="134"/>
      <c r="M29" s="139"/>
      <c r="N29" s="299"/>
      <c r="O29" s="301"/>
      <c r="P29" s="280"/>
      <c r="Q29" s="280"/>
      <c r="R29" s="280"/>
      <c r="S29" s="280"/>
      <c r="T29" s="295"/>
      <c r="U29" s="44"/>
      <c r="V29" s="45">
        <f t="shared" si="8"/>
        <v>1</v>
      </c>
      <c r="W29" s="46">
        <f t="shared" si="9"/>
        <v>0</v>
      </c>
      <c r="X29" s="46"/>
      <c r="Y29" s="45">
        <f t="shared" si="10"/>
        <v>1</v>
      </c>
      <c r="Z29" s="46">
        <f t="shared" si="11"/>
        <v>0</v>
      </c>
      <c r="AA29" s="46"/>
      <c r="AB29" s="45">
        <f t="shared" si="12"/>
        <v>1</v>
      </c>
      <c r="AC29" s="46">
        <f t="shared" si="13"/>
        <v>0</v>
      </c>
      <c r="AD29" s="46"/>
      <c r="AE29" s="45">
        <f t="shared" si="14"/>
        <v>0</v>
      </c>
      <c r="AF29" s="46">
        <f t="shared" si="15"/>
        <v>0</v>
      </c>
      <c r="AG29" s="47"/>
    </row>
    <row r="30" spans="1:20" ht="13.5" customHeight="1" thickBot="1">
      <c r="A30" s="142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</row>
    <row r="31" spans="1:33" ht="37.5" customHeight="1" thickBot="1">
      <c r="A31" s="73" t="s">
        <v>127</v>
      </c>
      <c r="B31" s="304" t="s">
        <v>138</v>
      </c>
      <c r="C31" s="305"/>
      <c r="D31" s="306"/>
      <c r="E31" s="307" t="s">
        <v>139</v>
      </c>
      <c r="F31" s="307"/>
      <c r="G31" s="307"/>
      <c r="H31" s="304" t="s">
        <v>140</v>
      </c>
      <c r="I31" s="305"/>
      <c r="J31" s="306"/>
      <c r="K31" s="307" t="s">
        <v>141</v>
      </c>
      <c r="L31" s="307"/>
      <c r="M31" s="307"/>
      <c r="N31" s="74" t="s">
        <v>1</v>
      </c>
      <c r="O31" s="75" t="s">
        <v>2</v>
      </c>
      <c r="P31" s="131" t="s">
        <v>3</v>
      </c>
      <c r="Q31" s="131" t="s">
        <v>4</v>
      </c>
      <c r="R31" s="131" t="s">
        <v>5</v>
      </c>
      <c r="S31" s="131" t="s">
        <v>6</v>
      </c>
      <c r="T31" s="132" t="s">
        <v>7</v>
      </c>
      <c r="U31" s="44"/>
      <c r="V31" s="45" t="s">
        <v>1</v>
      </c>
      <c r="W31" s="46" t="s">
        <v>2</v>
      </c>
      <c r="X31" s="46"/>
      <c r="Y31" s="45" t="s">
        <v>1</v>
      </c>
      <c r="Z31" s="46" t="s">
        <v>2</v>
      </c>
      <c r="AA31" s="46"/>
      <c r="AB31" s="45" t="s">
        <v>1</v>
      </c>
      <c r="AC31" s="46" t="s">
        <v>2</v>
      </c>
      <c r="AD31" s="46"/>
      <c r="AE31" s="45" t="s">
        <v>1</v>
      </c>
      <c r="AF31" s="46" t="s">
        <v>2</v>
      </c>
      <c r="AG31" s="47"/>
    </row>
    <row r="32" spans="1:33" ht="14.25" thickTop="1">
      <c r="A32" s="308" t="str">
        <f>B31</f>
        <v>ＯＡ２位　　FATMAN</v>
      </c>
      <c r="B32" s="103"/>
      <c r="C32" s="79"/>
      <c r="D32" s="80"/>
      <c r="E32" s="81">
        <v>4</v>
      </c>
      <c r="F32" s="79"/>
      <c r="G32" s="82">
        <v>11</v>
      </c>
      <c r="H32" s="81">
        <v>6</v>
      </c>
      <c r="I32" s="79"/>
      <c r="J32" s="82">
        <v>11</v>
      </c>
      <c r="K32" s="103">
        <v>9</v>
      </c>
      <c r="L32" s="79"/>
      <c r="M32" s="82">
        <v>11</v>
      </c>
      <c r="N32" s="287">
        <f>SUM(X32,AA32,AD32,AG32)</f>
        <v>0</v>
      </c>
      <c r="O32" s="283">
        <v>3</v>
      </c>
      <c r="P32" s="283">
        <f>SUM(V32:V34)-SUM(W32:W34)+SUM(Y32:Y34)-SUM(Z32:Z34)+SUM(AB32:AB34)-SUM(AC32:AC34)+SUM(AE32:AE34)-SUM(AF32:AF34)</f>
        <v>-6</v>
      </c>
      <c r="Q32" s="283">
        <f>R32-S32</f>
        <v>-30</v>
      </c>
      <c r="R32" s="283">
        <f>SUM(B32:B34,E32:E34,H32:H34,K32:K34)</f>
        <v>36</v>
      </c>
      <c r="S32" s="283">
        <f>SUM(D32:D34,G32:G34,J32:J34,M32:M34)</f>
        <v>66</v>
      </c>
      <c r="T32" s="272">
        <v>4</v>
      </c>
      <c r="U32" s="44"/>
      <c r="V32" s="45">
        <f aca="true" t="shared" si="16" ref="V32:V43">IF(B32&gt;D32,1,0)</f>
        <v>0</v>
      </c>
      <c r="W32" s="46">
        <f aca="true" t="shared" si="17" ref="W32:W43">IF(B32&lt;D32,1,0)</f>
        <v>0</v>
      </c>
      <c r="X32" s="46">
        <f>IF(SUM(V32:V34)&gt;SUM(W32:W34),1,0)</f>
        <v>0</v>
      </c>
      <c r="Y32" s="45">
        <f aca="true" t="shared" si="18" ref="Y32:Y43">IF(E32&gt;G32,1,0)</f>
        <v>0</v>
      </c>
      <c r="Z32" s="46">
        <f aca="true" t="shared" si="19" ref="Z32:Z43">IF(E32&lt;G32,1,0)</f>
        <v>1</v>
      </c>
      <c r="AA32" s="46">
        <f>IF(SUM(Y32:Y34)&gt;SUM(Z32:Z34),1,0)</f>
        <v>0</v>
      </c>
      <c r="AB32" s="45">
        <f aca="true" t="shared" si="20" ref="AB32:AB43">IF(H32&gt;J32,1,0)</f>
        <v>0</v>
      </c>
      <c r="AC32" s="46">
        <f aca="true" t="shared" si="21" ref="AC32:AC43">IF(H32&lt;J32,1,0)</f>
        <v>1</v>
      </c>
      <c r="AD32" s="46">
        <f>IF(SUM(AB32:AB34)&gt;SUM(AC32:AC34),1,0)</f>
        <v>0</v>
      </c>
      <c r="AE32" s="45">
        <f aca="true" t="shared" si="22" ref="AE32:AE43">IF(K32&gt;M32,1,0)</f>
        <v>0</v>
      </c>
      <c r="AF32" s="46">
        <f aca="true" t="shared" si="23" ref="AF32:AF43">IF(K32&lt;M32,1,0)</f>
        <v>1</v>
      </c>
      <c r="AG32" s="46">
        <f>IF(SUM(AE32:AE34)&gt;SUM(AF32:AF34),1,0)</f>
        <v>0</v>
      </c>
    </row>
    <row r="33" spans="1:33" ht="13.5">
      <c r="A33" s="296"/>
      <c r="B33" s="105"/>
      <c r="C33" s="84"/>
      <c r="D33" s="85"/>
      <c r="E33" s="86"/>
      <c r="F33" s="84" t="s">
        <v>125</v>
      </c>
      <c r="G33" s="87"/>
      <c r="H33" s="86"/>
      <c r="I33" s="84" t="s">
        <v>125</v>
      </c>
      <c r="J33" s="87"/>
      <c r="K33" s="105"/>
      <c r="L33" s="84" t="s">
        <v>125</v>
      </c>
      <c r="M33" s="87"/>
      <c r="N33" s="298"/>
      <c r="O33" s="300"/>
      <c r="P33" s="300"/>
      <c r="Q33" s="300"/>
      <c r="R33" s="300"/>
      <c r="S33" s="300"/>
      <c r="T33" s="294"/>
      <c r="U33" s="44"/>
      <c r="V33" s="45">
        <f t="shared" si="16"/>
        <v>0</v>
      </c>
      <c r="W33" s="46">
        <f t="shared" si="17"/>
        <v>0</v>
      </c>
      <c r="X33" s="46"/>
      <c r="Y33" s="45">
        <f t="shared" si="18"/>
        <v>0</v>
      </c>
      <c r="Z33" s="46">
        <f t="shared" si="19"/>
        <v>0</v>
      </c>
      <c r="AA33" s="46"/>
      <c r="AB33" s="45">
        <f t="shared" si="20"/>
        <v>0</v>
      </c>
      <c r="AC33" s="46">
        <f t="shared" si="21"/>
        <v>0</v>
      </c>
      <c r="AD33" s="46"/>
      <c r="AE33" s="45">
        <f t="shared" si="22"/>
        <v>0</v>
      </c>
      <c r="AF33" s="46">
        <f t="shared" si="23"/>
        <v>0</v>
      </c>
      <c r="AG33" s="47"/>
    </row>
    <row r="34" spans="1:33" ht="13.5">
      <c r="A34" s="303"/>
      <c r="B34" s="107"/>
      <c r="C34" s="89"/>
      <c r="D34" s="90"/>
      <c r="E34" s="91">
        <v>5</v>
      </c>
      <c r="F34" s="89"/>
      <c r="G34" s="92">
        <v>11</v>
      </c>
      <c r="H34" s="91">
        <v>4</v>
      </c>
      <c r="I34" s="89"/>
      <c r="J34" s="92">
        <v>11</v>
      </c>
      <c r="K34" s="107">
        <v>8</v>
      </c>
      <c r="L34" s="89"/>
      <c r="M34" s="92">
        <v>11</v>
      </c>
      <c r="N34" s="298"/>
      <c r="O34" s="300"/>
      <c r="P34" s="300"/>
      <c r="Q34" s="300"/>
      <c r="R34" s="300"/>
      <c r="S34" s="300"/>
      <c r="T34" s="294"/>
      <c r="U34" s="44"/>
      <c r="V34" s="45">
        <f t="shared" si="16"/>
        <v>0</v>
      </c>
      <c r="W34" s="46">
        <f t="shared" si="17"/>
        <v>0</v>
      </c>
      <c r="X34" s="46"/>
      <c r="Y34" s="45">
        <f t="shared" si="18"/>
        <v>0</v>
      </c>
      <c r="Z34" s="46">
        <f t="shared" si="19"/>
        <v>1</v>
      </c>
      <c r="AA34" s="46"/>
      <c r="AB34" s="45">
        <f t="shared" si="20"/>
        <v>0</v>
      </c>
      <c r="AC34" s="46">
        <f t="shared" si="21"/>
        <v>1</v>
      </c>
      <c r="AD34" s="46"/>
      <c r="AE34" s="45">
        <f t="shared" si="22"/>
        <v>0</v>
      </c>
      <c r="AF34" s="46">
        <f t="shared" si="23"/>
        <v>1</v>
      </c>
      <c r="AG34" s="47"/>
    </row>
    <row r="35" spans="1:33" ht="13.5">
      <c r="A35" s="296" t="str">
        <f>E31</f>
        <v>ＯＤ２位　　　　　　　　Ｂｏｎｅ　ブーメラン</v>
      </c>
      <c r="B35" s="93">
        <f>G32</f>
        <v>11</v>
      </c>
      <c r="C35" s="94"/>
      <c r="D35" s="95">
        <f>E32</f>
        <v>4</v>
      </c>
      <c r="E35" s="96"/>
      <c r="F35" s="94"/>
      <c r="G35" s="97"/>
      <c r="H35" s="96">
        <v>11</v>
      </c>
      <c r="I35" s="94"/>
      <c r="J35" s="97">
        <v>9</v>
      </c>
      <c r="K35" s="109">
        <v>8</v>
      </c>
      <c r="L35" s="94"/>
      <c r="M35" s="110">
        <v>11</v>
      </c>
      <c r="N35" s="298">
        <f>SUM(X35,AA35,AD35,AG35)</f>
        <v>2</v>
      </c>
      <c r="O35" s="300">
        <v>1</v>
      </c>
      <c r="P35" s="283">
        <f>SUM(V35:V37)-SUM(W35:W37)+SUM(Y35:Y37)-SUM(Z35:Z37)+SUM(AB35:AB37)-SUM(AC35:AC37)+SUM(AE35:AE37)-SUM(AF35:AF37)</f>
        <v>2</v>
      </c>
      <c r="Q35" s="283">
        <f>R35-S35</f>
        <v>11</v>
      </c>
      <c r="R35" s="283">
        <f>SUM(B35:B37,E35:E37,H35:H37,K35:K37)</f>
        <v>60</v>
      </c>
      <c r="S35" s="283">
        <f>SUM(D35:D37,G35:G37,J35:J37,M35:M37)</f>
        <v>49</v>
      </c>
      <c r="T35" s="294">
        <v>2</v>
      </c>
      <c r="U35" s="44"/>
      <c r="V35" s="45">
        <f t="shared" si="16"/>
        <v>1</v>
      </c>
      <c r="W35" s="46">
        <f t="shared" si="17"/>
        <v>0</v>
      </c>
      <c r="X35" s="46">
        <f>IF(SUM(V35:V37)&gt;SUM(W35:W37),1,0)</f>
        <v>1</v>
      </c>
      <c r="Y35" s="45">
        <f t="shared" si="18"/>
        <v>0</v>
      </c>
      <c r="Z35" s="46">
        <f t="shared" si="19"/>
        <v>0</v>
      </c>
      <c r="AA35" s="46">
        <f>IF(SUM(Y35:Y37)&gt;SUM(Z35:Z37),1,0)</f>
        <v>0</v>
      </c>
      <c r="AB35" s="45">
        <f t="shared" si="20"/>
        <v>1</v>
      </c>
      <c r="AC35" s="46">
        <f t="shared" si="21"/>
        <v>0</v>
      </c>
      <c r="AD35" s="46">
        <f>IF(SUM(AB35:AB37)&gt;SUM(AC35:AC37),1,0)</f>
        <v>1</v>
      </c>
      <c r="AE35" s="45">
        <f t="shared" si="22"/>
        <v>0</v>
      </c>
      <c r="AF35" s="46">
        <f t="shared" si="23"/>
        <v>1</v>
      </c>
      <c r="AG35" s="46">
        <f>IF(SUM(AE35:AE37)&gt;SUM(AF35:AF37),1,0)</f>
        <v>0</v>
      </c>
    </row>
    <row r="36" spans="1:33" ht="13.5">
      <c r="A36" s="296"/>
      <c r="B36" s="26">
        <f>G33</f>
        <v>0</v>
      </c>
      <c r="C36" s="84" t="s">
        <v>124</v>
      </c>
      <c r="D36" s="27">
        <f>E33</f>
        <v>0</v>
      </c>
      <c r="E36" s="86"/>
      <c r="F36" s="84"/>
      <c r="G36" s="87"/>
      <c r="H36" s="86"/>
      <c r="I36" s="84" t="s">
        <v>124</v>
      </c>
      <c r="J36" s="87"/>
      <c r="K36" s="105"/>
      <c r="L36" s="84" t="s">
        <v>125</v>
      </c>
      <c r="M36" s="106"/>
      <c r="N36" s="298"/>
      <c r="O36" s="300"/>
      <c r="P36" s="300"/>
      <c r="Q36" s="300"/>
      <c r="R36" s="300"/>
      <c r="S36" s="300"/>
      <c r="T36" s="294"/>
      <c r="U36" s="44"/>
      <c r="V36" s="45">
        <f t="shared" si="16"/>
        <v>0</v>
      </c>
      <c r="W36" s="46">
        <f t="shared" si="17"/>
        <v>0</v>
      </c>
      <c r="X36" s="46"/>
      <c r="Y36" s="45">
        <f t="shared" si="18"/>
        <v>0</v>
      </c>
      <c r="Z36" s="46">
        <f t="shared" si="19"/>
        <v>0</v>
      </c>
      <c r="AA36" s="46"/>
      <c r="AB36" s="45">
        <f t="shared" si="20"/>
        <v>0</v>
      </c>
      <c r="AC36" s="46">
        <f t="shared" si="21"/>
        <v>0</v>
      </c>
      <c r="AD36" s="46"/>
      <c r="AE36" s="45">
        <f t="shared" si="22"/>
        <v>0</v>
      </c>
      <c r="AF36" s="46">
        <f t="shared" si="23"/>
        <v>0</v>
      </c>
      <c r="AG36" s="47"/>
    </row>
    <row r="37" spans="1:33" ht="13.5">
      <c r="A37" s="303"/>
      <c r="B37" s="111">
        <f>G34</f>
        <v>11</v>
      </c>
      <c r="C37" s="112"/>
      <c r="D37" s="113">
        <f>E34</f>
        <v>5</v>
      </c>
      <c r="E37" s="114"/>
      <c r="F37" s="112"/>
      <c r="G37" s="115"/>
      <c r="H37" s="114">
        <v>11</v>
      </c>
      <c r="I37" s="112"/>
      <c r="J37" s="115">
        <v>9</v>
      </c>
      <c r="K37" s="116">
        <v>8</v>
      </c>
      <c r="L37" s="112"/>
      <c r="M37" s="117">
        <v>11</v>
      </c>
      <c r="N37" s="298"/>
      <c r="O37" s="300"/>
      <c r="P37" s="300"/>
      <c r="Q37" s="300"/>
      <c r="R37" s="300"/>
      <c r="S37" s="300"/>
      <c r="T37" s="294"/>
      <c r="U37" s="44"/>
      <c r="V37" s="45">
        <f t="shared" si="16"/>
        <v>1</v>
      </c>
      <c r="W37" s="46">
        <f t="shared" si="17"/>
        <v>0</v>
      </c>
      <c r="X37" s="46"/>
      <c r="Y37" s="45">
        <f t="shared" si="18"/>
        <v>0</v>
      </c>
      <c r="Z37" s="46">
        <f t="shared" si="19"/>
        <v>0</v>
      </c>
      <c r="AA37" s="46"/>
      <c r="AB37" s="45">
        <f t="shared" si="20"/>
        <v>1</v>
      </c>
      <c r="AC37" s="46">
        <f t="shared" si="21"/>
        <v>0</v>
      </c>
      <c r="AD37" s="46"/>
      <c r="AE37" s="45">
        <f t="shared" si="22"/>
        <v>0</v>
      </c>
      <c r="AF37" s="46">
        <f t="shared" si="23"/>
        <v>1</v>
      </c>
      <c r="AG37" s="47"/>
    </row>
    <row r="38" spans="1:33" ht="13.5">
      <c r="A38" s="302" t="str">
        <f>H31</f>
        <v>ＯＥ２位　　　　　　　　　ブリトニー　　　　　　　ブリザーズ</v>
      </c>
      <c r="B38" s="93">
        <f>J32</f>
        <v>11</v>
      </c>
      <c r="C38" s="94"/>
      <c r="D38" s="95">
        <f>H32</f>
        <v>6</v>
      </c>
      <c r="E38" s="96">
        <f>J35</f>
        <v>9</v>
      </c>
      <c r="F38" s="94"/>
      <c r="G38" s="97">
        <f>H35</f>
        <v>11</v>
      </c>
      <c r="H38" s="96"/>
      <c r="I38" s="94"/>
      <c r="J38" s="97"/>
      <c r="K38" s="109">
        <v>11</v>
      </c>
      <c r="L38" s="94"/>
      <c r="M38" s="110">
        <v>7</v>
      </c>
      <c r="N38" s="298">
        <f>SUM(X38,AA38,AD38,AG38)</f>
        <v>2</v>
      </c>
      <c r="O38" s="300">
        <v>1</v>
      </c>
      <c r="P38" s="283">
        <f>SUM(V38:V40)-SUM(W38:W40)+SUM(Y38:Y40)-SUM(Z38:Z40)+SUM(AB38:AB40)-SUM(AC38:AC40)+SUM(AE38:AE40)-SUM(AF38:AF40)</f>
        <v>2</v>
      </c>
      <c r="Q38" s="283">
        <f>R38-S38</f>
        <v>18</v>
      </c>
      <c r="R38" s="283">
        <f>SUM(B38:B40,E38:E40,H38:H40,K38:K40)</f>
        <v>62</v>
      </c>
      <c r="S38" s="283">
        <f>SUM(D38:D40,G38:G40,J38:J40,M38:M40)</f>
        <v>44</v>
      </c>
      <c r="T38" s="294">
        <v>1</v>
      </c>
      <c r="U38" s="44"/>
      <c r="V38" s="45">
        <f t="shared" si="16"/>
        <v>1</v>
      </c>
      <c r="W38" s="46">
        <f t="shared" si="17"/>
        <v>0</v>
      </c>
      <c r="X38" s="46">
        <f>IF(SUM(V38:V40)&gt;SUM(W38:W40),1,0)</f>
        <v>1</v>
      </c>
      <c r="Y38" s="45">
        <f t="shared" si="18"/>
        <v>0</v>
      </c>
      <c r="Z38" s="46">
        <f t="shared" si="19"/>
        <v>1</v>
      </c>
      <c r="AA38" s="46">
        <f>IF(SUM(Y38:Y40)&gt;SUM(Z38:Z40),1,0)</f>
        <v>0</v>
      </c>
      <c r="AB38" s="45">
        <f t="shared" si="20"/>
        <v>0</v>
      </c>
      <c r="AC38" s="46">
        <f t="shared" si="21"/>
        <v>0</v>
      </c>
      <c r="AD38" s="46">
        <f>IF(SUM(AB38:AB40)&gt;SUM(AC38:AC40),1,0)</f>
        <v>0</v>
      </c>
      <c r="AE38" s="45">
        <f t="shared" si="22"/>
        <v>1</v>
      </c>
      <c r="AF38" s="46">
        <f t="shared" si="23"/>
        <v>0</v>
      </c>
      <c r="AG38" s="46">
        <f>IF(SUM(AE38:AE40)&gt;SUM(AF38:AF40),1,0)</f>
        <v>1</v>
      </c>
    </row>
    <row r="39" spans="1:33" ht="13.5">
      <c r="A39" s="296"/>
      <c r="B39" s="26">
        <f>J33</f>
        <v>0</v>
      </c>
      <c r="C39" s="84" t="s">
        <v>124</v>
      </c>
      <c r="D39" s="27">
        <f>H33</f>
        <v>0</v>
      </c>
      <c r="E39" s="28">
        <f>J36</f>
        <v>0</v>
      </c>
      <c r="F39" s="84" t="s">
        <v>125</v>
      </c>
      <c r="G39" s="29">
        <f>H36</f>
        <v>0</v>
      </c>
      <c r="H39" s="86"/>
      <c r="I39" s="84"/>
      <c r="J39" s="87"/>
      <c r="K39" s="105"/>
      <c r="L39" s="84" t="s">
        <v>124</v>
      </c>
      <c r="M39" s="106"/>
      <c r="N39" s="298"/>
      <c r="O39" s="300"/>
      <c r="P39" s="300"/>
      <c r="Q39" s="300"/>
      <c r="R39" s="300"/>
      <c r="S39" s="300"/>
      <c r="T39" s="294"/>
      <c r="U39" s="44"/>
      <c r="V39" s="45">
        <f t="shared" si="16"/>
        <v>0</v>
      </c>
      <c r="W39" s="46">
        <f t="shared" si="17"/>
        <v>0</v>
      </c>
      <c r="X39" s="46"/>
      <c r="Y39" s="45">
        <f t="shared" si="18"/>
        <v>0</v>
      </c>
      <c r="Z39" s="46">
        <f t="shared" si="19"/>
        <v>0</v>
      </c>
      <c r="AA39" s="46"/>
      <c r="AB39" s="45">
        <f t="shared" si="20"/>
        <v>0</v>
      </c>
      <c r="AC39" s="46">
        <f t="shared" si="21"/>
        <v>0</v>
      </c>
      <c r="AD39" s="46"/>
      <c r="AE39" s="45">
        <f t="shared" si="22"/>
        <v>0</v>
      </c>
      <c r="AF39" s="46">
        <f t="shared" si="23"/>
        <v>0</v>
      </c>
      <c r="AG39" s="47"/>
    </row>
    <row r="40" spans="1:33" ht="13.5">
      <c r="A40" s="303"/>
      <c r="B40" s="111">
        <f>J34</f>
        <v>11</v>
      </c>
      <c r="C40" s="112"/>
      <c r="D40" s="113">
        <f>H34</f>
        <v>4</v>
      </c>
      <c r="E40" s="114">
        <f>J37</f>
        <v>9</v>
      </c>
      <c r="F40" s="112"/>
      <c r="G40" s="115">
        <f>H37</f>
        <v>11</v>
      </c>
      <c r="H40" s="114"/>
      <c r="I40" s="112"/>
      <c r="J40" s="115"/>
      <c r="K40" s="116">
        <v>11</v>
      </c>
      <c r="L40" s="112"/>
      <c r="M40" s="117">
        <v>5</v>
      </c>
      <c r="N40" s="298"/>
      <c r="O40" s="300"/>
      <c r="P40" s="300"/>
      <c r="Q40" s="300"/>
      <c r="R40" s="300"/>
      <c r="S40" s="300"/>
      <c r="T40" s="294"/>
      <c r="U40" s="44"/>
      <c r="V40" s="45">
        <f t="shared" si="16"/>
        <v>1</v>
      </c>
      <c r="W40" s="46">
        <f t="shared" si="17"/>
        <v>0</v>
      </c>
      <c r="X40" s="46"/>
      <c r="Y40" s="45">
        <f t="shared" si="18"/>
        <v>0</v>
      </c>
      <c r="Z40" s="46">
        <f t="shared" si="19"/>
        <v>1</v>
      </c>
      <c r="AA40" s="46"/>
      <c r="AB40" s="45">
        <f t="shared" si="20"/>
        <v>0</v>
      </c>
      <c r="AC40" s="46">
        <f t="shared" si="21"/>
        <v>0</v>
      </c>
      <c r="AD40" s="46"/>
      <c r="AE40" s="45">
        <f t="shared" si="22"/>
        <v>1</v>
      </c>
      <c r="AF40" s="46">
        <f t="shared" si="23"/>
        <v>0</v>
      </c>
      <c r="AG40" s="47"/>
    </row>
    <row r="41" spans="1:33" ht="13.5">
      <c r="A41" s="296" t="str">
        <f>K31</f>
        <v>ＯＨ２位　　　　　　　　ＧＲＡＢＢＥＲＳ2</v>
      </c>
      <c r="B41" s="123">
        <f>M32</f>
        <v>11</v>
      </c>
      <c r="C41" s="119"/>
      <c r="D41" s="120">
        <f>K32</f>
        <v>9</v>
      </c>
      <c r="E41" s="121">
        <f>M35</f>
        <v>11</v>
      </c>
      <c r="F41" s="119"/>
      <c r="G41" s="122">
        <f>K35</f>
        <v>8</v>
      </c>
      <c r="H41" s="121">
        <f>M38</f>
        <v>7</v>
      </c>
      <c r="I41" s="119"/>
      <c r="J41" s="122">
        <f>K38</f>
        <v>11</v>
      </c>
      <c r="K41" s="123"/>
      <c r="L41" s="119"/>
      <c r="M41" s="122"/>
      <c r="N41" s="298">
        <f>SUM(X41,AA41,AD41,AG41)</f>
        <v>2</v>
      </c>
      <c r="O41" s="300">
        <v>1</v>
      </c>
      <c r="P41" s="278">
        <f>SUM(V41:V43)-SUM(W41:W43)+SUM(Y41:Y43)-SUM(Z41:Z43)+SUM(AB41:AB43)-SUM(AC41:AC43)+SUM(AE41:AE43)-SUM(AF41:AF43)</f>
        <v>2</v>
      </c>
      <c r="Q41" s="278">
        <f>R41-S41</f>
        <v>1</v>
      </c>
      <c r="R41" s="278">
        <f>SUM(B41:B43,E41:E43,H41:H43,K41:K43)</f>
        <v>56</v>
      </c>
      <c r="S41" s="278">
        <f>SUM(D41:D43,G41:G43,J41:J43,M41:M43)</f>
        <v>55</v>
      </c>
      <c r="T41" s="294">
        <v>3</v>
      </c>
      <c r="U41" s="44"/>
      <c r="V41" s="45">
        <f t="shared" si="16"/>
        <v>1</v>
      </c>
      <c r="W41" s="46">
        <f t="shared" si="17"/>
        <v>0</v>
      </c>
      <c r="X41" s="46">
        <f>IF(SUM(V41:V43)&gt;SUM(W41:W43),1,0)</f>
        <v>1</v>
      </c>
      <c r="Y41" s="45">
        <f t="shared" si="18"/>
        <v>1</v>
      </c>
      <c r="Z41" s="46">
        <f t="shared" si="19"/>
        <v>0</v>
      </c>
      <c r="AA41" s="46">
        <f>IF(SUM(Y41:Y43)&gt;SUM(Z41:Z43),1,0)</f>
        <v>1</v>
      </c>
      <c r="AB41" s="45">
        <f t="shared" si="20"/>
        <v>0</v>
      </c>
      <c r="AC41" s="46">
        <f t="shared" si="21"/>
        <v>1</v>
      </c>
      <c r="AD41" s="46">
        <f>IF(SUM(AB41:AB43)&gt;SUM(AC41:AC43),1,0)</f>
        <v>0</v>
      </c>
      <c r="AE41" s="45">
        <f t="shared" si="22"/>
        <v>0</v>
      </c>
      <c r="AF41" s="46">
        <f t="shared" si="23"/>
        <v>0</v>
      </c>
      <c r="AG41" s="46">
        <f>IF(SUM(AE41:AE43)&gt;SUM(AF41:AF43),1,0)</f>
        <v>0</v>
      </c>
    </row>
    <row r="42" spans="1:33" ht="13.5">
      <c r="A42" s="296"/>
      <c r="B42" s="26">
        <f>M33</f>
        <v>0</v>
      </c>
      <c r="C42" s="84" t="s">
        <v>124</v>
      </c>
      <c r="D42" s="27">
        <f>K33</f>
        <v>0</v>
      </c>
      <c r="E42" s="28">
        <f>M36</f>
        <v>0</v>
      </c>
      <c r="F42" s="84" t="s">
        <v>124</v>
      </c>
      <c r="G42" s="29">
        <f>K36</f>
        <v>0</v>
      </c>
      <c r="H42" s="28">
        <f>M39</f>
        <v>0</v>
      </c>
      <c r="I42" s="84" t="s">
        <v>125</v>
      </c>
      <c r="J42" s="29">
        <f>K39</f>
        <v>0</v>
      </c>
      <c r="K42" s="105"/>
      <c r="L42" s="84"/>
      <c r="M42" s="106"/>
      <c r="N42" s="298"/>
      <c r="O42" s="300"/>
      <c r="P42" s="279"/>
      <c r="Q42" s="279"/>
      <c r="R42" s="279"/>
      <c r="S42" s="279"/>
      <c r="T42" s="294"/>
      <c r="U42" s="44"/>
      <c r="V42" s="45">
        <f t="shared" si="16"/>
        <v>0</v>
      </c>
      <c r="W42" s="46">
        <f t="shared" si="17"/>
        <v>0</v>
      </c>
      <c r="X42" s="46"/>
      <c r="Y42" s="45">
        <f t="shared" si="18"/>
        <v>0</v>
      </c>
      <c r="Z42" s="46">
        <f t="shared" si="19"/>
        <v>0</v>
      </c>
      <c r="AA42" s="46"/>
      <c r="AB42" s="45">
        <f t="shared" si="20"/>
        <v>0</v>
      </c>
      <c r="AC42" s="46">
        <f t="shared" si="21"/>
        <v>0</v>
      </c>
      <c r="AD42" s="46"/>
      <c r="AE42" s="45">
        <f t="shared" si="22"/>
        <v>0</v>
      </c>
      <c r="AF42" s="46">
        <f t="shared" si="23"/>
        <v>0</v>
      </c>
      <c r="AG42" s="47"/>
    </row>
    <row r="43" spans="1:33" ht="14.25" thickBot="1">
      <c r="A43" s="297"/>
      <c r="B43" s="133">
        <f>M34</f>
        <v>11</v>
      </c>
      <c r="C43" s="134"/>
      <c r="D43" s="135">
        <f>K34</f>
        <v>8</v>
      </c>
      <c r="E43" s="136">
        <f>M37</f>
        <v>11</v>
      </c>
      <c r="F43" s="134"/>
      <c r="G43" s="137">
        <f>K37</f>
        <v>8</v>
      </c>
      <c r="H43" s="136">
        <f>M40</f>
        <v>5</v>
      </c>
      <c r="I43" s="134"/>
      <c r="J43" s="137">
        <f>K40</f>
        <v>11</v>
      </c>
      <c r="K43" s="138"/>
      <c r="L43" s="134"/>
      <c r="M43" s="139"/>
      <c r="N43" s="299"/>
      <c r="O43" s="301"/>
      <c r="P43" s="280"/>
      <c r="Q43" s="280"/>
      <c r="R43" s="280"/>
      <c r="S43" s="280"/>
      <c r="T43" s="295"/>
      <c r="U43" s="44"/>
      <c r="V43" s="45">
        <f t="shared" si="16"/>
        <v>1</v>
      </c>
      <c r="W43" s="46">
        <f t="shared" si="17"/>
        <v>0</v>
      </c>
      <c r="X43" s="46"/>
      <c r="Y43" s="45">
        <f t="shared" si="18"/>
        <v>1</v>
      </c>
      <c r="Z43" s="46">
        <f t="shared" si="19"/>
        <v>0</v>
      </c>
      <c r="AA43" s="46"/>
      <c r="AB43" s="45">
        <f t="shared" si="20"/>
        <v>0</v>
      </c>
      <c r="AC43" s="46">
        <f t="shared" si="21"/>
        <v>1</v>
      </c>
      <c r="AD43" s="46"/>
      <c r="AE43" s="45">
        <f t="shared" si="22"/>
        <v>0</v>
      </c>
      <c r="AF43" s="46">
        <f t="shared" si="23"/>
        <v>0</v>
      </c>
      <c r="AG43" s="47"/>
    </row>
    <row r="44" spans="1:33" ht="13.5" customHeight="1" thickBot="1">
      <c r="A44" s="140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44"/>
      <c r="V44" s="129"/>
      <c r="W44" s="130"/>
      <c r="X44" s="130"/>
      <c r="Y44" s="129"/>
      <c r="Z44" s="130"/>
      <c r="AA44" s="130"/>
      <c r="AB44" s="129"/>
      <c r="AC44" s="130"/>
      <c r="AD44" s="130"/>
      <c r="AE44" s="129"/>
      <c r="AF44" s="130"/>
      <c r="AG44" s="43"/>
    </row>
    <row r="45" spans="1:33" ht="37.5" customHeight="1" thickBot="1">
      <c r="A45" s="73" t="s">
        <v>128</v>
      </c>
      <c r="B45" s="304" t="s">
        <v>142</v>
      </c>
      <c r="C45" s="305"/>
      <c r="D45" s="306"/>
      <c r="E45" s="307" t="s">
        <v>143</v>
      </c>
      <c r="F45" s="307"/>
      <c r="G45" s="307"/>
      <c r="H45" s="304" t="s">
        <v>144</v>
      </c>
      <c r="I45" s="305"/>
      <c r="J45" s="306"/>
      <c r="K45" s="307" t="s">
        <v>145</v>
      </c>
      <c r="L45" s="307"/>
      <c r="M45" s="307"/>
      <c r="N45" s="74" t="s">
        <v>1</v>
      </c>
      <c r="O45" s="75" t="s">
        <v>2</v>
      </c>
      <c r="P45" s="131" t="s">
        <v>3</v>
      </c>
      <c r="Q45" s="131" t="s">
        <v>4</v>
      </c>
      <c r="R45" s="131" t="s">
        <v>5</v>
      </c>
      <c r="S45" s="131" t="s">
        <v>6</v>
      </c>
      <c r="T45" s="132" t="s">
        <v>7</v>
      </c>
      <c r="U45" s="44"/>
      <c r="V45" s="45" t="s">
        <v>1</v>
      </c>
      <c r="W45" s="46" t="s">
        <v>2</v>
      </c>
      <c r="X45" s="46"/>
      <c r="Y45" s="45" t="s">
        <v>1</v>
      </c>
      <c r="Z45" s="46" t="s">
        <v>2</v>
      </c>
      <c r="AA45" s="46"/>
      <c r="AB45" s="45" t="s">
        <v>1</v>
      </c>
      <c r="AC45" s="46" t="s">
        <v>2</v>
      </c>
      <c r="AD45" s="46"/>
      <c r="AE45" s="45" t="s">
        <v>1</v>
      </c>
      <c r="AF45" s="46" t="s">
        <v>2</v>
      </c>
      <c r="AG45" s="47"/>
    </row>
    <row r="46" spans="1:33" ht="14.25" thickTop="1">
      <c r="A46" s="308" t="str">
        <f>B45</f>
        <v>ＯＢ２位　　　　　　　　ＯＲＢＩＴ</v>
      </c>
      <c r="B46" s="103"/>
      <c r="C46" s="79"/>
      <c r="D46" s="80"/>
      <c r="E46" s="81">
        <v>11</v>
      </c>
      <c r="F46" s="79"/>
      <c r="G46" s="82">
        <v>4</v>
      </c>
      <c r="H46" s="81">
        <v>14</v>
      </c>
      <c r="I46" s="79"/>
      <c r="J46" s="82">
        <v>12</v>
      </c>
      <c r="K46" s="103">
        <v>11</v>
      </c>
      <c r="L46" s="79"/>
      <c r="M46" s="82">
        <v>9</v>
      </c>
      <c r="N46" s="287">
        <f>SUM(X46,AA46,AD46,AG46)</f>
        <v>1</v>
      </c>
      <c r="O46" s="283">
        <v>2</v>
      </c>
      <c r="P46" s="283">
        <f>SUM(V46:V48)-SUM(W46:W48)+SUM(Y46:Y48)-SUM(Z46:Z48)+SUM(AB46:AB48)-SUM(AC46:AC48)+SUM(AE46:AE48)-SUM(AF46:AF48)</f>
        <v>0</v>
      </c>
      <c r="Q46" s="283">
        <f>R46-S46</f>
        <v>4</v>
      </c>
      <c r="R46" s="283">
        <f>SUM(B46:B48,E46:E48,H46:H48,K46:K48)</f>
        <v>89</v>
      </c>
      <c r="S46" s="283">
        <f>SUM(D46:D48,G46:G48,J46:J48,M46:M48)</f>
        <v>85</v>
      </c>
      <c r="T46" s="272">
        <v>3</v>
      </c>
      <c r="U46" s="44"/>
      <c r="V46" s="45">
        <f aca="true" t="shared" si="24" ref="V46:V57">IF(B46&gt;D46,1,0)</f>
        <v>0</v>
      </c>
      <c r="W46" s="46">
        <f aca="true" t="shared" si="25" ref="W46:W57">IF(B46&lt;D46,1,0)</f>
        <v>0</v>
      </c>
      <c r="X46" s="46">
        <f>IF(SUM(V46:V48)&gt;SUM(W46:W48),1,0)</f>
        <v>0</v>
      </c>
      <c r="Y46" s="45">
        <f aca="true" t="shared" si="26" ref="Y46:Y57">IF(E46&gt;G46,1,0)</f>
        <v>1</v>
      </c>
      <c r="Z46" s="46">
        <f aca="true" t="shared" si="27" ref="Z46:Z57">IF(E46&lt;G46,1,0)</f>
        <v>0</v>
      </c>
      <c r="AA46" s="46">
        <f>IF(SUM(Y46:Y48)&gt;SUM(Z46:Z48),1,0)</f>
        <v>1</v>
      </c>
      <c r="AB46" s="45">
        <f aca="true" t="shared" si="28" ref="AB46:AB57">IF(H46&gt;J46,1,0)</f>
        <v>1</v>
      </c>
      <c r="AC46" s="46">
        <f aca="true" t="shared" si="29" ref="AC46:AC57">IF(H46&lt;J46,1,0)</f>
        <v>0</v>
      </c>
      <c r="AD46" s="46">
        <f>IF(SUM(AB46:AB48)&gt;SUM(AC46:AC48),1,0)</f>
        <v>0</v>
      </c>
      <c r="AE46" s="45">
        <f aca="true" t="shared" si="30" ref="AE46:AE57">IF(K46&gt;M46,1,0)</f>
        <v>1</v>
      </c>
      <c r="AF46" s="46">
        <f aca="true" t="shared" si="31" ref="AF46:AF57">IF(K46&lt;M46,1,0)</f>
        <v>0</v>
      </c>
      <c r="AG46" s="46">
        <f>IF(SUM(AE46:AE48)&gt;SUM(AF46:AF48),1,0)</f>
        <v>0</v>
      </c>
    </row>
    <row r="47" spans="1:33" ht="13.5">
      <c r="A47" s="296"/>
      <c r="B47" s="105"/>
      <c r="C47" s="84"/>
      <c r="D47" s="85"/>
      <c r="E47" s="86"/>
      <c r="F47" s="84" t="s">
        <v>124</v>
      </c>
      <c r="G47" s="87"/>
      <c r="H47" s="86">
        <v>10</v>
      </c>
      <c r="I47" s="84" t="s">
        <v>125</v>
      </c>
      <c r="J47" s="87">
        <v>12</v>
      </c>
      <c r="K47" s="105">
        <v>10</v>
      </c>
      <c r="L47" s="84" t="s">
        <v>125</v>
      </c>
      <c r="M47" s="87">
        <v>12</v>
      </c>
      <c r="N47" s="298"/>
      <c r="O47" s="300"/>
      <c r="P47" s="300"/>
      <c r="Q47" s="300"/>
      <c r="R47" s="300"/>
      <c r="S47" s="300"/>
      <c r="T47" s="294"/>
      <c r="U47" s="44"/>
      <c r="V47" s="45">
        <f t="shared" si="24"/>
        <v>0</v>
      </c>
      <c r="W47" s="46">
        <f t="shared" si="25"/>
        <v>0</v>
      </c>
      <c r="X47" s="46"/>
      <c r="Y47" s="45">
        <f t="shared" si="26"/>
        <v>0</v>
      </c>
      <c r="Z47" s="46">
        <f t="shared" si="27"/>
        <v>0</v>
      </c>
      <c r="AA47" s="46"/>
      <c r="AB47" s="45">
        <f t="shared" si="28"/>
        <v>0</v>
      </c>
      <c r="AC47" s="46">
        <f t="shared" si="29"/>
        <v>1</v>
      </c>
      <c r="AD47" s="46"/>
      <c r="AE47" s="45">
        <f t="shared" si="30"/>
        <v>0</v>
      </c>
      <c r="AF47" s="46">
        <f t="shared" si="31"/>
        <v>1</v>
      </c>
      <c r="AG47" s="47"/>
    </row>
    <row r="48" spans="1:33" ht="13.5">
      <c r="A48" s="303"/>
      <c r="B48" s="107"/>
      <c r="C48" s="89"/>
      <c r="D48" s="90"/>
      <c r="E48" s="91">
        <v>14</v>
      </c>
      <c r="F48" s="89"/>
      <c r="G48" s="92">
        <v>12</v>
      </c>
      <c r="H48" s="91">
        <v>8</v>
      </c>
      <c r="I48" s="89"/>
      <c r="J48" s="92">
        <v>11</v>
      </c>
      <c r="K48" s="107">
        <v>11</v>
      </c>
      <c r="L48" s="89"/>
      <c r="M48" s="92">
        <v>13</v>
      </c>
      <c r="N48" s="298"/>
      <c r="O48" s="300"/>
      <c r="P48" s="300"/>
      <c r="Q48" s="300"/>
      <c r="R48" s="300"/>
      <c r="S48" s="300"/>
      <c r="T48" s="294"/>
      <c r="U48" s="44"/>
      <c r="V48" s="45">
        <f t="shared" si="24"/>
        <v>0</v>
      </c>
      <c r="W48" s="46">
        <f t="shared" si="25"/>
        <v>0</v>
      </c>
      <c r="X48" s="46"/>
      <c r="Y48" s="45">
        <f t="shared" si="26"/>
        <v>1</v>
      </c>
      <c r="Z48" s="46">
        <f t="shared" si="27"/>
        <v>0</v>
      </c>
      <c r="AA48" s="46"/>
      <c r="AB48" s="45">
        <f t="shared" si="28"/>
        <v>0</v>
      </c>
      <c r="AC48" s="46">
        <f t="shared" si="29"/>
        <v>1</v>
      </c>
      <c r="AD48" s="46"/>
      <c r="AE48" s="45">
        <f t="shared" si="30"/>
        <v>0</v>
      </c>
      <c r="AF48" s="46">
        <f t="shared" si="31"/>
        <v>1</v>
      </c>
      <c r="AG48" s="47"/>
    </row>
    <row r="49" spans="1:33" ht="13.5">
      <c r="A49" s="296" t="str">
        <f>E45</f>
        <v>ＯＣ２位　　　　　　　　日本大学Ａ</v>
      </c>
      <c r="B49" s="93">
        <f>G46</f>
        <v>4</v>
      </c>
      <c r="C49" s="94"/>
      <c r="D49" s="95">
        <f>E46</f>
        <v>11</v>
      </c>
      <c r="E49" s="96"/>
      <c r="F49" s="94"/>
      <c r="G49" s="97"/>
      <c r="H49" s="96">
        <v>9</v>
      </c>
      <c r="I49" s="94"/>
      <c r="J49" s="97">
        <v>11</v>
      </c>
      <c r="K49" s="109">
        <v>8</v>
      </c>
      <c r="L49" s="94"/>
      <c r="M49" s="110">
        <v>11</v>
      </c>
      <c r="N49" s="298">
        <f>SUM(X49,AA49,AD49,AG49)</f>
        <v>0</v>
      </c>
      <c r="O49" s="300">
        <v>3</v>
      </c>
      <c r="P49" s="283">
        <f>SUM(V49:V51)-SUM(W49:W51)+SUM(Y49:Y51)-SUM(Z49:Z51)+SUM(AB49:AB51)-SUM(AC49:AC51)+SUM(AE49:AE51)-SUM(AF49:AF51)</f>
        <v>-6</v>
      </c>
      <c r="Q49" s="283">
        <f>R49-S49</f>
        <v>-25</v>
      </c>
      <c r="R49" s="283">
        <f>SUM(B49:B51,E49:E51,H49:H51,K49:K51)</f>
        <v>47</v>
      </c>
      <c r="S49" s="283">
        <f>SUM(D49:D51,G49:G51,J49:J51,M49:M51)</f>
        <v>72</v>
      </c>
      <c r="T49" s="294">
        <v>4</v>
      </c>
      <c r="U49" s="44"/>
      <c r="V49" s="45">
        <f t="shared" si="24"/>
        <v>0</v>
      </c>
      <c r="W49" s="46">
        <f t="shared" si="25"/>
        <v>1</v>
      </c>
      <c r="X49" s="46">
        <f>IF(SUM(V49:V51)&gt;SUM(W49:W51),1,0)</f>
        <v>0</v>
      </c>
      <c r="Y49" s="45">
        <f t="shared" si="26"/>
        <v>0</v>
      </c>
      <c r="Z49" s="46">
        <f t="shared" si="27"/>
        <v>0</v>
      </c>
      <c r="AA49" s="46">
        <f>IF(SUM(Y49:Y51)&gt;SUM(Z49:Z51),1,0)</f>
        <v>0</v>
      </c>
      <c r="AB49" s="45">
        <f t="shared" si="28"/>
        <v>0</v>
      </c>
      <c r="AC49" s="46">
        <f t="shared" si="29"/>
        <v>1</v>
      </c>
      <c r="AD49" s="46">
        <f>IF(SUM(AB49:AB51)&gt;SUM(AC49:AC51),1,0)</f>
        <v>0</v>
      </c>
      <c r="AE49" s="45">
        <f t="shared" si="30"/>
        <v>0</v>
      </c>
      <c r="AF49" s="46">
        <f t="shared" si="31"/>
        <v>1</v>
      </c>
      <c r="AG49" s="46">
        <f>IF(SUM(AE49:AE51)&gt;SUM(AF49:AF51),1,0)</f>
        <v>0</v>
      </c>
    </row>
    <row r="50" spans="1:33" ht="13.5">
      <c r="A50" s="296"/>
      <c r="B50" s="26">
        <f>G47</f>
        <v>0</v>
      </c>
      <c r="C50" s="84" t="s">
        <v>125</v>
      </c>
      <c r="D50" s="27">
        <f>E47</f>
        <v>0</v>
      </c>
      <c r="E50" s="86"/>
      <c r="F50" s="84"/>
      <c r="G50" s="87"/>
      <c r="H50" s="86"/>
      <c r="I50" s="84" t="s">
        <v>125</v>
      </c>
      <c r="J50" s="87"/>
      <c r="K50" s="105"/>
      <c r="L50" s="84" t="s">
        <v>125</v>
      </c>
      <c r="M50" s="106"/>
      <c r="N50" s="298"/>
      <c r="O50" s="300"/>
      <c r="P50" s="300"/>
      <c r="Q50" s="300"/>
      <c r="R50" s="300"/>
      <c r="S50" s="300"/>
      <c r="T50" s="294"/>
      <c r="U50" s="44"/>
      <c r="V50" s="45">
        <f t="shared" si="24"/>
        <v>0</v>
      </c>
      <c r="W50" s="46">
        <f t="shared" si="25"/>
        <v>0</v>
      </c>
      <c r="X50" s="46"/>
      <c r="Y50" s="45">
        <f t="shared" si="26"/>
        <v>0</v>
      </c>
      <c r="Z50" s="46">
        <f t="shared" si="27"/>
        <v>0</v>
      </c>
      <c r="AA50" s="46"/>
      <c r="AB50" s="45">
        <f t="shared" si="28"/>
        <v>0</v>
      </c>
      <c r="AC50" s="46">
        <f t="shared" si="29"/>
        <v>0</v>
      </c>
      <c r="AD50" s="46"/>
      <c r="AE50" s="45">
        <f t="shared" si="30"/>
        <v>0</v>
      </c>
      <c r="AF50" s="46">
        <f t="shared" si="31"/>
        <v>0</v>
      </c>
      <c r="AG50" s="47"/>
    </row>
    <row r="51" spans="1:33" ht="13.5">
      <c r="A51" s="303"/>
      <c r="B51" s="111">
        <f>G48</f>
        <v>12</v>
      </c>
      <c r="C51" s="112"/>
      <c r="D51" s="113">
        <f>E48</f>
        <v>14</v>
      </c>
      <c r="E51" s="114"/>
      <c r="F51" s="112"/>
      <c r="G51" s="115"/>
      <c r="H51" s="114">
        <v>12</v>
      </c>
      <c r="I51" s="112"/>
      <c r="J51" s="115">
        <v>14</v>
      </c>
      <c r="K51" s="116">
        <v>2</v>
      </c>
      <c r="L51" s="112"/>
      <c r="M51" s="117">
        <v>11</v>
      </c>
      <c r="N51" s="298"/>
      <c r="O51" s="300"/>
      <c r="P51" s="300"/>
      <c r="Q51" s="300"/>
      <c r="R51" s="300"/>
      <c r="S51" s="300"/>
      <c r="T51" s="294"/>
      <c r="U51" s="44"/>
      <c r="V51" s="45">
        <f t="shared" si="24"/>
        <v>0</v>
      </c>
      <c r="W51" s="46">
        <f t="shared" si="25"/>
        <v>1</v>
      </c>
      <c r="X51" s="46"/>
      <c r="Y51" s="45">
        <f t="shared" si="26"/>
        <v>0</v>
      </c>
      <c r="Z51" s="46">
        <f t="shared" si="27"/>
        <v>0</v>
      </c>
      <c r="AA51" s="46"/>
      <c r="AB51" s="45">
        <f t="shared" si="28"/>
        <v>0</v>
      </c>
      <c r="AC51" s="46">
        <f t="shared" si="29"/>
        <v>1</v>
      </c>
      <c r="AD51" s="46"/>
      <c r="AE51" s="45">
        <f t="shared" si="30"/>
        <v>0</v>
      </c>
      <c r="AF51" s="46">
        <f t="shared" si="31"/>
        <v>1</v>
      </c>
      <c r="AG51" s="47"/>
    </row>
    <row r="52" spans="1:33" ht="13.5">
      <c r="A52" s="302" t="str">
        <f>H45</f>
        <v>ＯＦ２位　　　　　　　　　トリプルＨ</v>
      </c>
      <c r="B52" s="93">
        <f>J46</f>
        <v>12</v>
      </c>
      <c r="C52" s="94"/>
      <c r="D52" s="95">
        <f>H46</f>
        <v>14</v>
      </c>
      <c r="E52" s="96">
        <f>J49</f>
        <v>11</v>
      </c>
      <c r="F52" s="94"/>
      <c r="G52" s="97">
        <f>H49</f>
        <v>9</v>
      </c>
      <c r="H52" s="96"/>
      <c r="I52" s="94"/>
      <c r="J52" s="97"/>
      <c r="K52" s="109">
        <v>6</v>
      </c>
      <c r="L52" s="94"/>
      <c r="M52" s="110">
        <v>11</v>
      </c>
      <c r="N52" s="298">
        <f>SUM(X52,AA52,AD52,AG52)</f>
        <v>3</v>
      </c>
      <c r="O52" s="300">
        <v>0</v>
      </c>
      <c r="P52" s="283">
        <f>SUM(V52:V54)-SUM(W52:W54)+SUM(Y52:Y54)-SUM(Z52:Z54)+SUM(AB52:AB54)-SUM(AC52:AC54)+SUM(AE52:AE54)-SUM(AF52:AF54)</f>
        <v>4</v>
      </c>
      <c r="Q52" s="283">
        <f>R52-S52</f>
        <v>15</v>
      </c>
      <c r="R52" s="283">
        <f>SUM(B52:B54,E52:E54,H52:H54,K52:K54)</f>
        <v>88</v>
      </c>
      <c r="S52" s="283">
        <f>SUM(D52:D54,G52:G54,J52:J54,M52:M54)</f>
        <v>73</v>
      </c>
      <c r="T52" s="294">
        <v>1</v>
      </c>
      <c r="U52" s="44"/>
      <c r="V52" s="45">
        <f t="shared" si="24"/>
        <v>0</v>
      </c>
      <c r="W52" s="46">
        <f t="shared" si="25"/>
        <v>1</v>
      </c>
      <c r="X52" s="46">
        <f>IF(SUM(V52:V54)&gt;SUM(W52:W54),1,0)</f>
        <v>1</v>
      </c>
      <c r="Y52" s="45">
        <f t="shared" si="26"/>
        <v>1</v>
      </c>
      <c r="Z52" s="46">
        <f t="shared" si="27"/>
        <v>0</v>
      </c>
      <c r="AA52" s="46">
        <f>IF(SUM(Y52:Y54)&gt;SUM(Z52:Z54),1,0)</f>
        <v>1</v>
      </c>
      <c r="AB52" s="45">
        <f t="shared" si="28"/>
        <v>0</v>
      </c>
      <c r="AC52" s="46">
        <f t="shared" si="29"/>
        <v>0</v>
      </c>
      <c r="AD52" s="46">
        <f>IF(SUM(AB52:AB54)&gt;SUM(AC52:AC54),1,0)</f>
        <v>0</v>
      </c>
      <c r="AE52" s="45">
        <f t="shared" si="30"/>
        <v>0</v>
      </c>
      <c r="AF52" s="46">
        <f t="shared" si="31"/>
        <v>1</v>
      </c>
      <c r="AG52" s="46">
        <f>IF(SUM(AE52:AE54)&gt;SUM(AF52:AF54),1,0)</f>
        <v>1</v>
      </c>
    </row>
    <row r="53" spans="1:33" ht="13.5">
      <c r="A53" s="296"/>
      <c r="B53" s="83">
        <f>J47</f>
        <v>12</v>
      </c>
      <c r="C53" s="84" t="s">
        <v>124</v>
      </c>
      <c r="D53" s="85">
        <f>H47</f>
        <v>10</v>
      </c>
      <c r="E53" s="28">
        <f>J50</f>
        <v>0</v>
      </c>
      <c r="F53" s="84" t="s">
        <v>124</v>
      </c>
      <c r="G53" s="29">
        <f>H50</f>
        <v>0</v>
      </c>
      <c r="H53" s="86"/>
      <c r="I53" s="84"/>
      <c r="J53" s="87"/>
      <c r="K53" s="105">
        <v>11</v>
      </c>
      <c r="L53" s="84" t="s">
        <v>124</v>
      </c>
      <c r="M53" s="106">
        <v>6</v>
      </c>
      <c r="N53" s="298"/>
      <c r="O53" s="300"/>
      <c r="P53" s="300"/>
      <c r="Q53" s="300"/>
      <c r="R53" s="300"/>
      <c r="S53" s="300"/>
      <c r="T53" s="294"/>
      <c r="U53" s="44"/>
      <c r="V53" s="45">
        <f t="shared" si="24"/>
        <v>1</v>
      </c>
      <c r="W53" s="46">
        <f t="shared" si="25"/>
        <v>0</v>
      </c>
      <c r="X53" s="46"/>
      <c r="Y53" s="45">
        <f t="shared" si="26"/>
        <v>0</v>
      </c>
      <c r="Z53" s="46">
        <f t="shared" si="27"/>
        <v>0</v>
      </c>
      <c r="AA53" s="46"/>
      <c r="AB53" s="45">
        <f t="shared" si="28"/>
        <v>0</v>
      </c>
      <c r="AC53" s="46">
        <f t="shared" si="29"/>
        <v>0</v>
      </c>
      <c r="AD53" s="46"/>
      <c r="AE53" s="45">
        <f t="shared" si="30"/>
        <v>1</v>
      </c>
      <c r="AF53" s="46">
        <f t="shared" si="31"/>
        <v>0</v>
      </c>
      <c r="AG53" s="47"/>
    </row>
    <row r="54" spans="1:33" ht="13.5">
      <c r="A54" s="303"/>
      <c r="B54" s="111">
        <f>J48</f>
        <v>11</v>
      </c>
      <c r="C54" s="112"/>
      <c r="D54" s="113">
        <f>H48</f>
        <v>8</v>
      </c>
      <c r="E54" s="114">
        <f>J51</f>
        <v>14</v>
      </c>
      <c r="F54" s="112"/>
      <c r="G54" s="115">
        <f>H51</f>
        <v>12</v>
      </c>
      <c r="H54" s="114"/>
      <c r="I54" s="112"/>
      <c r="J54" s="115"/>
      <c r="K54" s="116">
        <v>11</v>
      </c>
      <c r="L54" s="112"/>
      <c r="M54" s="117">
        <v>3</v>
      </c>
      <c r="N54" s="298"/>
      <c r="O54" s="300"/>
      <c r="P54" s="300"/>
      <c r="Q54" s="300"/>
      <c r="R54" s="300"/>
      <c r="S54" s="300"/>
      <c r="T54" s="294"/>
      <c r="U54" s="44"/>
      <c r="V54" s="45">
        <f t="shared" si="24"/>
        <v>1</v>
      </c>
      <c r="W54" s="46">
        <f t="shared" si="25"/>
        <v>0</v>
      </c>
      <c r="X54" s="46"/>
      <c r="Y54" s="45">
        <f t="shared" si="26"/>
        <v>1</v>
      </c>
      <c r="Z54" s="46">
        <f t="shared" si="27"/>
        <v>0</v>
      </c>
      <c r="AA54" s="46"/>
      <c r="AB54" s="45">
        <f t="shared" si="28"/>
        <v>0</v>
      </c>
      <c r="AC54" s="46">
        <f t="shared" si="29"/>
        <v>0</v>
      </c>
      <c r="AD54" s="46"/>
      <c r="AE54" s="45">
        <f t="shared" si="30"/>
        <v>1</v>
      </c>
      <c r="AF54" s="46">
        <f t="shared" si="31"/>
        <v>0</v>
      </c>
      <c r="AG54" s="47"/>
    </row>
    <row r="55" spans="1:33" ht="13.5">
      <c r="A55" s="296" t="str">
        <f>K45</f>
        <v>ＯＧ２位　　　　　　　　噛ませ犬</v>
      </c>
      <c r="B55" s="123">
        <f>M46</f>
        <v>9</v>
      </c>
      <c r="C55" s="119"/>
      <c r="D55" s="120">
        <f>K46</f>
        <v>11</v>
      </c>
      <c r="E55" s="121">
        <f>M52</f>
        <v>11</v>
      </c>
      <c r="F55" s="119"/>
      <c r="G55" s="122">
        <f>K49</f>
        <v>8</v>
      </c>
      <c r="H55" s="121">
        <f>M52</f>
        <v>11</v>
      </c>
      <c r="I55" s="119"/>
      <c r="J55" s="122">
        <f>K52</f>
        <v>6</v>
      </c>
      <c r="K55" s="123"/>
      <c r="L55" s="119"/>
      <c r="M55" s="122"/>
      <c r="N55" s="298">
        <f>SUM(X55,AA55,AD55,AG55)</f>
        <v>2</v>
      </c>
      <c r="O55" s="300">
        <v>1</v>
      </c>
      <c r="P55" s="278">
        <f>SUM(V55:V57)-SUM(W55:W57)+SUM(Y55:Y57)-SUM(Z55:Z57)+SUM(AB55:AB57)-SUM(AC55:AC57)+SUM(AE55:AE57)-SUM(AF55:AF57)</f>
        <v>2</v>
      </c>
      <c r="Q55" s="278">
        <f>R55-S55</f>
        <v>6</v>
      </c>
      <c r="R55" s="278">
        <f>SUM(B55:B57,E55:E57,H55:H57,K55:K57)</f>
        <v>76</v>
      </c>
      <c r="S55" s="278">
        <f>SUM(D55:D57,G55:G57,J55:J57,M55:M57)</f>
        <v>70</v>
      </c>
      <c r="T55" s="294">
        <v>2</v>
      </c>
      <c r="U55" s="44"/>
      <c r="V55" s="45">
        <f t="shared" si="24"/>
        <v>0</v>
      </c>
      <c r="W55" s="46">
        <f t="shared" si="25"/>
        <v>1</v>
      </c>
      <c r="X55" s="46">
        <f>IF(SUM(V55:V57)&gt;SUM(W55:W57),1,0)</f>
        <v>1</v>
      </c>
      <c r="Y55" s="45">
        <f t="shared" si="26"/>
        <v>1</v>
      </c>
      <c r="Z55" s="46">
        <f t="shared" si="27"/>
        <v>0</v>
      </c>
      <c r="AA55" s="46">
        <f>IF(SUM(Y55:Y57)&gt;SUM(Z55:Z57),1,0)</f>
        <v>1</v>
      </c>
      <c r="AB55" s="45">
        <f t="shared" si="28"/>
        <v>1</v>
      </c>
      <c r="AC55" s="46">
        <f t="shared" si="29"/>
        <v>0</v>
      </c>
      <c r="AD55" s="46">
        <f>IF(SUM(AB55:AB57)&gt;SUM(AC55:AC57),1,0)</f>
        <v>0</v>
      </c>
      <c r="AE55" s="45">
        <f t="shared" si="30"/>
        <v>0</v>
      </c>
      <c r="AF55" s="46">
        <f t="shared" si="31"/>
        <v>0</v>
      </c>
      <c r="AG55" s="46">
        <f>IF(SUM(AE55:AE57)&gt;SUM(AF55:AF57),1,0)</f>
        <v>0</v>
      </c>
    </row>
    <row r="56" spans="1:33" ht="13.5">
      <c r="A56" s="296"/>
      <c r="B56" s="83">
        <f>M47</f>
        <v>12</v>
      </c>
      <c r="C56" s="84" t="s">
        <v>124</v>
      </c>
      <c r="D56" s="85">
        <f>K47</f>
        <v>10</v>
      </c>
      <c r="E56" s="28">
        <f>M50</f>
        <v>0</v>
      </c>
      <c r="F56" s="84" t="s">
        <v>124</v>
      </c>
      <c r="G56" s="29">
        <f>K50</f>
        <v>0</v>
      </c>
      <c r="H56" s="86">
        <f>M53</f>
        <v>6</v>
      </c>
      <c r="I56" s="84" t="s">
        <v>125</v>
      </c>
      <c r="J56" s="87">
        <f>K53</f>
        <v>11</v>
      </c>
      <c r="K56" s="105"/>
      <c r="L56" s="84"/>
      <c r="M56" s="106"/>
      <c r="N56" s="298"/>
      <c r="O56" s="300"/>
      <c r="P56" s="279"/>
      <c r="Q56" s="279"/>
      <c r="R56" s="279"/>
      <c r="S56" s="279"/>
      <c r="T56" s="294"/>
      <c r="U56" s="44"/>
      <c r="V56" s="45">
        <f t="shared" si="24"/>
        <v>1</v>
      </c>
      <c r="W56" s="46">
        <f t="shared" si="25"/>
        <v>0</v>
      </c>
      <c r="X56" s="46"/>
      <c r="Y56" s="45">
        <f t="shared" si="26"/>
        <v>0</v>
      </c>
      <c r="Z56" s="46">
        <f t="shared" si="27"/>
        <v>0</v>
      </c>
      <c r="AA56" s="46"/>
      <c r="AB56" s="45">
        <f t="shared" si="28"/>
        <v>0</v>
      </c>
      <c r="AC56" s="46">
        <f t="shared" si="29"/>
        <v>1</v>
      </c>
      <c r="AD56" s="46"/>
      <c r="AE56" s="45">
        <f t="shared" si="30"/>
        <v>0</v>
      </c>
      <c r="AF56" s="46">
        <f t="shared" si="31"/>
        <v>0</v>
      </c>
      <c r="AG56" s="47"/>
    </row>
    <row r="57" spans="1:33" ht="14.25" thickBot="1">
      <c r="A57" s="297"/>
      <c r="B57" s="133">
        <f>M48</f>
        <v>13</v>
      </c>
      <c r="C57" s="134"/>
      <c r="D57" s="135">
        <f>K48</f>
        <v>11</v>
      </c>
      <c r="E57" s="136">
        <f>M51</f>
        <v>11</v>
      </c>
      <c r="F57" s="134"/>
      <c r="G57" s="137">
        <f>K51</f>
        <v>2</v>
      </c>
      <c r="H57" s="136">
        <f>M54</f>
        <v>3</v>
      </c>
      <c r="I57" s="134"/>
      <c r="J57" s="137">
        <f>K54</f>
        <v>11</v>
      </c>
      <c r="K57" s="138"/>
      <c r="L57" s="134"/>
      <c r="M57" s="139"/>
      <c r="N57" s="299"/>
      <c r="O57" s="301"/>
      <c r="P57" s="280"/>
      <c r="Q57" s="280"/>
      <c r="R57" s="280"/>
      <c r="S57" s="280"/>
      <c r="T57" s="295"/>
      <c r="U57" s="44"/>
      <c r="V57" s="45">
        <f t="shared" si="24"/>
        <v>1</v>
      </c>
      <c r="W57" s="46">
        <f t="shared" si="25"/>
        <v>0</v>
      </c>
      <c r="X57" s="46"/>
      <c r="Y57" s="45">
        <f t="shared" si="26"/>
        <v>1</v>
      </c>
      <c r="Z57" s="46">
        <f t="shared" si="27"/>
        <v>0</v>
      </c>
      <c r="AA57" s="46"/>
      <c r="AB57" s="45">
        <f t="shared" si="28"/>
        <v>0</v>
      </c>
      <c r="AC57" s="46">
        <f t="shared" si="29"/>
        <v>1</v>
      </c>
      <c r="AD57" s="46"/>
      <c r="AE57" s="45">
        <f t="shared" si="30"/>
        <v>0</v>
      </c>
      <c r="AF57" s="46">
        <f t="shared" si="31"/>
        <v>0</v>
      </c>
      <c r="AG57" s="47"/>
    </row>
    <row r="58" ht="14.25" thickBot="1"/>
    <row r="59" spans="1:28" ht="38.25" customHeight="1" thickBot="1">
      <c r="A59" s="73" t="s">
        <v>29</v>
      </c>
      <c r="B59" s="304" t="s">
        <v>147</v>
      </c>
      <c r="C59" s="305"/>
      <c r="D59" s="306"/>
      <c r="E59" s="307" t="s">
        <v>146</v>
      </c>
      <c r="F59" s="307"/>
      <c r="G59" s="307"/>
      <c r="H59" s="304" t="s">
        <v>148</v>
      </c>
      <c r="I59" s="305"/>
      <c r="J59" s="306"/>
      <c r="K59" s="74" t="s">
        <v>1</v>
      </c>
      <c r="L59" s="75" t="s">
        <v>2</v>
      </c>
      <c r="M59" s="76" t="s">
        <v>3</v>
      </c>
      <c r="N59" s="76" t="s">
        <v>4</v>
      </c>
      <c r="O59" s="76" t="s">
        <v>5</v>
      </c>
      <c r="P59" s="76" t="s">
        <v>6</v>
      </c>
      <c r="Q59" s="77" t="s">
        <v>7</v>
      </c>
      <c r="R59" s="51"/>
      <c r="S59" s="45" t="s">
        <v>1</v>
      </c>
      <c r="T59" s="46" t="s">
        <v>2</v>
      </c>
      <c r="U59" s="52"/>
      <c r="V59" s="53" t="s">
        <v>1</v>
      </c>
      <c r="W59" s="52" t="s">
        <v>2</v>
      </c>
      <c r="X59" s="52"/>
      <c r="Y59" s="53" t="s">
        <v>1</v>
      </c>
      <c r="Z59" s="52" t="s">
        <v>2</v>
      </c>
      <c r="AA59" s="52"/>
      <c r="AB59" s="53"/>
    </row>
    <row r="60" spans="1:28" ht="14.25" thickTop="1">
      <c r="A60" s="308" t="str">
        <f>B59</f>
        <v>ＯＤ３位　　　　　　　日本大学Ｂ</v>
      </c>
      <c r="B60" s="78"/>
      <c r="C60" s="79"/>
      <c r="D60" s="80"/>
      <c r="E60" s="81">
        <v>11</v>
      </c>
      <c r="F60" s="79"/>
      <c r="G60" s="82">
        <v>13</v>
      </c>
      <c r="H60" s="103">
        <v>6</v>
      </c>
      <c r="I60" s="79"/>
      <c r="J60" s="104">
        <v>11</v>
      </c>
      <c r="K60" s="293">
        <f>SUM(U60,X60,AA60,AD60)</f>
        <v>0</v>
      </c>
      <c r="L60" s="282">
        <v>2</v>
      </c>
      <c r="M60" s="282">
        <f>SUM(S60:S62)-SUM(T60:T62)+SUM(V60:V62)-SUM(W60:W62)+SUM(Y60:Y62)-SUM(Z60:Z62)+SUM(AB60:AB62)-SUM(AC60:AC62)</f>
        <v>-3</v>
      </c>
      <c r="N60" s="282">
        <f>O60-P60</f>
        <v>-8</v>
      </c>
      <c r="O60" s="282">
        <f>SUM(,E60:E62,H60:H62)</f>
        <v>45</v>
      </c>
      <c r="P60" s="282">
        <f>SUM(G60:G62,J60:J62)</f>
        <v>53</v>
      </c>
      <c r="Q60" s="284">
        <v>3</v>
      </c>
      <c r="R60" s="51"/>
      <c r="S60" s="45">
        <f aca="true" t="shared" si="32" ref="S60:S68">IF(B60&gt;D60,1,0)</f>
        <v>0</v>
      </c>
      <c r="T60" s="46">
        <f aca="true" t="shared" si="33" ref="T60:T68">IF(B60&lt;D60,1,0)</f>
        <v>0</v>
      </c>
      <c r="U60" s="52">
        <f>IF(SUM(S60:S62)&gt;SUM(T60:T62),1,0)</f>
        <v>0</v>
      </c>
      <c r="V60" s="53">
        <f aca="true" t="shared" si="34" ref="V60:V68">IF(E60&gt;G60,1,0)</f>
        <v>0</v>
      </c>
      <c r="W60" s="52">
        <f aca="true" t="shared" si="35" ref="W60:W68">IF(E60&lt;G60,1,0)</f>
        <v>1</v>
      </c>
      <c r="X60" s="52">
        <f>IF(SUM(V60:V62)&gt;SUM(W60:W62),1,0)</f>
        <v>0</v>
      </c>
      <c r="Y60" s="53">
        <f aca="true" t="shared" si="36" ref="Y60:Y68">IF(H60&gt;J60,1,0)</f>
        <v>0</v>
      </c>
      <c r="Z60" s="52">
        <f aca="true" t="shared" si="37" ref="Z60:Z68">IF(H60&lt;J60,1,0)</f>
        <v>1</v>
      </c>
      <c r="AA60" s="52">
        <f>IF(SUM(Y60:Y62)&gt;SUM(Z60:Z62),1,0)</f>
        <v>0</v>
      </c>
      <c r="AB60" s="53"/>
    </row>
    <row r="61" spans="1:28" ht="13.5">
      <c r="A61" s="296"/>
      <c r="B61" s="83"/>
      <c r="C61" s="84"/>
      <c r="D61" s="85"/>
      <c r="E61" s="86">
        <v>11</v>
      </c>
      <c r="F61" s="84" t="s">
        <v>124</v>
      </c>
      <c r="G61" s="87">
        <v>7</v>
      </c>
      <c r="H61" s="105"/>
      <c r="I61" s="84" t="s">
        <v>125</v>
      </c>
      <c r="J61" s="106"/>
      <c r="K61" s="276"/>
      <c r="L61" s="279"/>
      <c r="M61" s="279"/>
      <c r="N61" s="279"/>
      <c r="O61" s="279"/>
      <c r="P61" s="279"/>
      <c r="Q61" s="271"/>
      <c r="R61" s="51"/>
      <c r="S61" s="45">
        <f t="shared" si="32"/>
        <v>0</v>
      </c>
      <c r="T61" s="46">
        <f t="shared" si="33"/>
        <v>0</v>
      </c>
      <c r="U61" s="52"/>
      <c r="V61" s="53">
        <f t="shared" si="34"/>
        <v>1</v>
      </c>
      <c r="W61" s="52">
        <f t="shared" si="35"/>
        <v>0</v>
      </c>
      <c r="X61" s="52"/>
      <c r="Y61" s="53">
        <f t="shared" si="36"/>
        <v>0</v>
      </c>
      <c r="Z61" s="52">
        <f t="shared" si="37"/>
        <v>0</v>
      </c>
      <c r="AA61" s="52"/>
      <c r="AB61" s="53"/>
    </row>
    <row r="62" spans="1:28" ht="13.5">
      <c r="A62" s="296"/>
      <c r="B62" s="88"/>
      <c r="C62" s="89"/>
      <c r="D62" s="90"/>
      <c r="E62" s="91">
        <v>9</v>
      </c>
      <c r="F62" s="89"/>
      <c r="G62" s="92">
        <v>11</v>
      </c>
      <c r="H62" s="107">
        <v>8</v>
      </c>
      <c r="I62" s="89"/>
      <c r="J62" s="108">
        <v>11</v>
      </c>
      <c r="K62" s="287"/>
      <c r="L62" s="283"/>
      <c r="M62" s="283"/>
      <c r="N62" s="283"/>
      <c r="O62" s="283"/>
      <c r="P62" s="283"/>
      <c r="Q62" s="272"/>
      <c r="R62" s="51"/>
      <c r="S62" s="45">
        <f t="shared" si="32"/>
        <v>0</v>
      </c>
      <c r="T62" s="46">
        <f t="shared" si="33"/>
        <v>0</v>
      </c>
      <c r="U62" s="52"/>
      <c r="V62" s="53">
        <f t="shared" si="34"/>
        <v>0</v>
      </c>
      <c r="W62" s="52">
        <f t="shared" si="35"/>
        <v>1</v>
      </c>
      <c r="X62" s="52"/>
      <c r="Y62" s="53">
        <f t="shared" si="36"/>
        <v>0</v>
      </c>
      <c r="Z62" s="52">
        <f t="shared" si="37"/>
        <v>1</v>
      </c>
      <c r="AA62" s="52"/>
      <c r="AB62" s="53"/>
    </row>
    <row r="63" spans="1:28" ht="13.5">
      <c r="A63" s="302" t="str">
        <f>E59</f>
        <v>ＯＥ３位　　　　　　　　日本大学Ｃ</v>
      </c>
      <c r="B63" s="93">
        <f>G60</f>
        <v>13</v>
      </c>
      <c r="C63" s="94"/>
      <c r="D63" s="95">
        <f>E60</f>
        <v>11</v>
      </c>
      <c r="E63" s="96"/>
      <c r="F63" s="94"/>
      <c r="G63" s="97"/>
      <c r="H63" s="109">
        <v>6</v>
      </c>
      <c r="I63" s="94"/>
      <c r="J63" s="110">
        <v>11</v>
      </c>
      <c r="K63" s="275">
        <f>SUM(U63,X63,AA63,AD63)</f>
        <v>1</v>
      </c>
      <c r="L63" s="278">
        <v>1</v>
      </c>
      <c r="M63" s="278">
        <f>SUM(S63:S65)-SUM(T63:T65)+SUM(V63:V65)-SUM(W63:W65)+SUM(Y63:Y65)-SUM(Z63:Z65)+SUM(AB63:AB65)-SUM(AC63:AC65)</f>
        <v>-1</v>
      </c>
      <c r="N63" s="278">
        <f>O63-P63</f>
        <v>-12</v>
      </c>
      <c r="O63" s="278">
        <f>SUM(,B63:B65,H63:H65)</f>
        <v>41</v>
      </c>
      <c r="P63" s="278">
        <f>SUM(D63:D65,J63:J65)</f>
        <v>53</v>
      </c>
      <c r="Q63" s="270">
        <v>2</v>
      </c>
      <c r="R63" s="51"/>
      <c r="S63" s="45">
        <f t="shared" si="32"/>
        <v>1</v>
      </c>
      <c r="T63" s="46">
        <f t="shared" si="33"/>
        <v>0</v>
      </c>
      <c r="U63" s="52">
        <f>IF(SUM(S63:S65)&gt;SUM(T63:T65),1,0)</f>
        <v>1</v>
      </c>
      <c r="V63" s="53">
        <f t="shared" si="34"/>
        <v>0</v>
      </c>
      <c r="W63" s="52">
        <f t="shared" si="35"/>
        <v>0</v>
      </c>
      <c r="X63" s="52">
        <f>IF(SUM(V63:V65)&gt;SUM(W63:W65),1,0)</f>
        <v>0</v>
      </c>
      <c r="Y63" s="53">
        <f t="shared" si="36"/>
        <v>0</v>
      </c>
      <c r="Z63" s="52">
        <f t="shared" si="37"/>
        <v>1</v>
      </c>
      <c r="AA63" s="52">
        <f>IF(SUM(Y63:Y65)&gt;SUM(Z63:Z65),1,0)</f>
        <v>0</v>
      </c>
      <c r="AB63" s="53"/>
    </row>
    <row r="64" spans="1:28" ht="13.5">
      <c r="A64" s="296"/>
      <c r="B64" s="83">
        <f>G61</f>
        <v>7</v>
      </c>
      <c r="C64" s="84" t="s">
        <v>124</v>
      </c>
      <c r="D64" s="85">
        <f>E61</f>
        <v>11</v>
      </c>
      <c r="E64" s="86"/>
      <c r="F64" s="84"/>
      <c r="G64" s="87"/>
      <c r="H64" s="105"/>
      <c r="I64" s="84" t="s">
        <v>125</v>
      </c>
      <c r="J64" s="106"/>
      <c r="K64" s="276"/>
      <c r="L64" s="279"/>
      <c r="M64" s="279"/>
      <c r="N64" s="279"/>
      <c r="O64" s="279"/>
      <c r="P64" s="279"/>
      <c r="Q64" s="271"/>
      <c r="R64" s="51"/>
      <c r="S64" s="45">
        <f t="shared" si="32"/>
        <v>0</v>
      </c>
      <c r="T64" s="46">
        <f t="shared" si="33"/>
        <v>1</v>
      </c>
      <c r="U64" s="52"/>
      <c r="V64" s="53">
        <f t="shared" si="34"/>
        <v>0</v>
      </c>
      <c r="W64" s="52">
        <f t="shared" si="35"/>
        <v>0</v>
      </c>
      <c r="X64" s="52"/>
      <c r="Y64" s="53">
        <f t="shared" si="36"/>
        <v>0</v>
      </c>
      <c r="Z64" s="52">
        <f t="shared" si="37"/>
        <v>0</v>
      </c>
      <c r="AA64" s="52"/>
      <c r="AB64" s="53"/>
    </row>
    <row r="65" spans="1:28" ht="13.5">
      <c r="A65" s="303"/>
      <c r="B65" s="111">
        <f>G62</f>
        <v>11</v>
      </c>
      <c r="C65" s="112"/>
      <c r="D65" s="113">
        <f>E62</f>
        <v>9</v>
      </c>
      <c r="E65" s="114"/>
      <c r="F65" s="112"/>
      <c r="G65" s="115"/>
      <c r="H65" s="116">
        <v>4</v>
      </c>
      <c r="I65" s="112"/>
      <c r="J65" s="117">
        <v>11</v>
      </c>
      <c r="K65" s="287"/>
      <c r="L65" s="283"/>
      <c r="M65" s="283"/>
      <c r="N65" s="283"/>
      <c r="O65" s="283"/>
      <c r="P65" s="283"/>
      <c r="Q65" s="272"/>
      <c r="R65" s="51"/>
      <c r="S65" s="45">
        <f t="shared" si="32"/>
        <v>1</v>
      </c>
      <c r="T65" s="46">
        <f t="shared" si="33"/>
        <v>0</v>
      </c>
      <c r="U65" s="52"/>
      <c r="V65" s="53">
        <f t="shared" si="34"/>
        <v>0</v>
      </c>
      <c r="W65" s="52">
        <f t="shared" si="35"/>
        <v>0</v>
      </c>
      <c r="X65" s="52"/>
      <c r="Y65" s="53">
        <f t="shared" si="36"/>
        <v>0</v>
      </c>
      <c r="Z65" s="52">
        <f t="shared" si="37"/>
        <v>1</v>
      </c>
      <c r="AA65" s="52"/>
      <c r="AB65" s="53"/>
    </row>
    <row r="66" spans="1:28" ht="13.5">
      <c r="A66" s="296" t="str">
        <f>H59</f>
        <v>ＯＨ３位　　　　　　　　　　ＪＡＶＡ</v>
      </c>
      <c r="B66" s="118">
        <f>J60</f>
        <v>11</v>
      </c>
      <c r="C66" s="119"/>
      <c r="D66" s="120">
        <f>H60</f>
        <v>6</v>
      </c>
      <c r="E66" s="121">
        <f>J63</f>
        <v>11</v>
      </c>
      <c r="F66" s="119"/>
      <c r="G66" s="122">
        <f>H63</f>
        <v>6</v>
      </c>
      <c r="H66" s="123"/>
      <c r="I66" s="119"/>
      <c r="J66" s="124"/>
      <c r="K66" s="275">
        <f>SUM(U66,X66,AA66,AD66)</f>
        <v>2</v>
      </c>
      <c r="L66" s="278">
        <v>0</v>
      </c>
      <c r="M66" s="278">
        <f>SUM(S66:S68)-SUM(T66:T68)+SUM(V66:V68)-SUM(W66:W68)+SUM(Y66:Y68)-SUM(Z66:Z68)+SUM(AB66:AB68)-SUM(AC66:AC68)</f>
        <v>4</v>
      </c>
      <c r="N66" s="278">
        <f>O66-P66</f>
        <v>20</v>
      </c>
      <c r="O66" s="278">
        <f>SUM(,E66:E68,B66:B68)</f>
        <v>44</v>
      </c>
      <c r="P66" s="278">
        <f>SUM(D66:D68,G66:G68)</f>
        <v>24</v>
      </c>
      <c r="Q66" s="270">
        <v>1</v>
      </c>
      <c r="R66" s="51"/>
      <c r="S66" s="45">
        <f t="shared" si="32"/>
        <v>1</v>
      </c>
      <c r="T66" s="46">
        <f t="shared" si="33"/>
        <v>0</v>
      </c>
      <c r="U66" s="52">
        <f>IF(SUM(S66:S68)&gt;SUM(T66:T68),1,0)</f>
        <v>1</v>
      </c>
      <c r="V66" s="53">
        <f t="shared" si="34"/>
        <v>1</v>
      </c>
      <c r="W66" s="52">
        <f t="shared" si="35"/>
        <v>0</v>
      </c>
      <c r="X66" s="52">
        <f>IF(SUM(V66:V68)&gt;SUM(W66:W68),1,0)</f>
        <v>1</v>
      </c>
      <c r="Y66" s="53">
        <f t="shared" si="36"/>
        <v>0</v>
      </c>
      <c r="Z66" s="52">
        <f t="shared" si="37"/>
        <v>0</v>
      </c>
      <c r="AA66" s="52">
        <f>IF(SUM(Y66:Y68)&gt;SUM(Z66:Z68),1,0)</f>
        <v>0</v>
      </c>
      <c r="AB66" s="53"/>
    </row>
    <row r="67" spans="1:28" ht="13.5">
      <c r="A67" s="296"/>
      <c r="B67" s="26">
        <f>J61</f>
        <v>0</v>
      </c>
      <c r="C67" s="84" t="s">
        <v>124</v>
      </c>
      <c r="D67" s="27">
        <f>H61</f>
        <v>0</v>
      </c>
      <c r="E67" s="28">
        <f>J64</f>
        <v>0</v>
      </c>
      <c r="F67" s="84" t="s">
        <v>124</v>
      </c>
      <c r="G67" s="29">
        <f>H64</f>
        <v>0</v>
      </c>
      <c r="H67" s="105"/>
      <c r="I67" s="84"/>
      <c r="J67" s="106"/>
      <c r="K67" s="276"/>
      <c r="L67" s="279"/>
      <c r="M67" s="279"/>
      <c r="N67" s="279"/>
      <c r="O67" s="279"/>
      <c r="P67" s="279"/>
      <c r="Q67" s="271"/>
      <c r="R67" s="51"/>
      <c r="S67" s="45">
        <f t="shared" si="32"/>
        <v>0</v>
      </c>
      <c r="T67" s="46">
        <f t="shared" si="33"/>
        <v>0</v>
      </c>
      <c r="U67" s="52"/>
      <c r="V67" s="53">
        <f t="shared" si="34"/>
        <v>0</v>
      </c>
      <c r="W67" s="52">
        <f t="shared" si="35"/>
        <v>0</v>
      </c>
      <c r="X67" s="52"/>
      <c r="Y67" s="53">
        <f t="shared" si="36"/>
        <v>0</v>
      </c>
      <c r="Z67" s="52">
        <f t="shared" si="37"/>
        <v>0</v>
      </c>
      <c r="AA67" s="52"/>
      <c r="AB67" s="53"/>
    </row>
    <row r="68" spans="1:28" ht="14.25" thickBot="1">
      <c r="A68" s="297"/>
      <c r="B68" s="98">
        <f>J62</f>
        <v>11</v>
      </c>
      <c r="C68" s="99"/>
      <c r="D68" s="100">
        <f>H62</f>
        <v>8</v>
      </c>
      <c r="E68" s="101">
        <f>J65</f>
        <v>11</v>
      </c>
      <c r="F68" s="99"/>
      <c r="G68" s="102">
        <f>H65</f>
        <v>4</v>
      </c>
      <c r="H68" s="125"/>
      <c r="I68" s="99"/>
      <c r="J68" s="126"/>
      <c r="K68" s="277"/>
      <c r="L68" s="280"/>
      <c r="M68" s="280"/>
      <c r="N68" s="280"/>
      <c r="O68" s="280"/>
      <c r="P68" s="280"/>
      <c r="Q68" s="281"/>
      <c r="R68" s="51"/>
      <c r="S68" s="45">
        <f t="shared" si="32"/>
        <v>1</v>
      </c>
      <c r="T68" s="46">
        <f t="shared" si="33"/>
        <v>0</v>
      </c>
      <c r="U68" s="52"/>
      <c r="V68" s="53">
        <f t="shared" si="34"/>
        <v>1</v>
      </c>
      <c r="W68" s="52">
        <f t="shared" si="35"/>
        <v>0</v>
      </c>
      <c r="X68" s="52"/>
      <c r="Y68" s="53">
        <f t="shared" si="36"/>
        <v>0</v>
      </c>
      <c r="Z68" s="52">
        <f t="shared" si="37"/>
        <v>0</v>
      </c>
      <c r="AA68" s="52"/>
      <c r="AB68" s="53"/>
    </row>
    <row r="69" ht="14.25" thickBot="1"/>
    <row r="70" spans="1:33" ht="37.5" customHeight="1" thickBot="1">
      <c r="A70" s="73" t="s">
        <v>30</v>
      </c>
      <c r="B70" s="304" t="s">
        <v>149</v>
      </c>
      <c r="C70" s="305"/>
      <c r="D70" s="306"/>
      <c r="E70" s="307" t="s">
        <v>150</v>
      </c>
      <c r="F70" s="307"/>
      <c r="G70" s="307"/>
      <c r="H70" s="304" t="s">
        <v>151</v>
      </c>
      <c r="I70" s="305"/>
      <c r="J70" s="306"/>
      <c r="K70" s="307" t="s">
        <v>152</v>
      </c>
      <c r="L70" s="307"/>
      <c r="M70" s="307"/>
      <c r="N70" s="74" t="s">
        <v>1</v>
      </c>
      <c r="O70" s="75" t="s">
        <v>2</v>
      </c>
      <c r="P70" s="131" t="s">
        <v>3</v>
      </c>
      <c r="Q70" s="131" t="s">
        <v>4</v>
      </c>
      <c r="R70" s="131" t="s">
        <v>5</v>
      </c>
      <c r="S70" s="131" t="s">
        <v>6</v>
      </c>
      <c r="T70" s="132" t="s">
        <v>7</v>
      </c>
      <c r="U70" s="44"/>
      <c r="V70" s="45" t="s">
        <v>1</v>
      </c>
      <c r="W70" s="46" t="s">
        <v>2</v>
      </c>
      <c r="X70" s="46"/>
      <c r="Y70" s="45" t="s">
        <v>1</v>
      </c>
      <c r="Z70" s="46" t="s">
        <v>2</v>
      </c>
      <c r="AA70" s="46"/>
      <c r="AB70" s="45" t="s">
        <v>1</v>
      </c>
      <c r="AC70" s="46" t="s">
        <v>2</v>
      </c>
      <c r="AD70" s="46"/>
      <c r="AE70" s="45" t="s">
        <v>1</v>
      </c>
      <c r="AF70" s="46" t="s">
        <v>2</v>
      </c>
      <c r="AG70" s="47"/>
    </row>
    <row r="71" spans="1:33" ht="14.25" thickTop="1">
      <c r="A71" s="308" t="str">
        <f>B70</f>
        <v>ＯＢ３位　　　　　　　　　どっイーン</v>
      </c>
      <c r="B71" s="103"/>
      <c r="C71" s="79"/>
      <c r="D71" s="80"/>
      <c r="E71" s="81">
        <v>11</v>
      </c>
      <c r="F71" s="79"/>
      <c r="G71" s="82">
        <v>9</v>
      </c>
      <c r="H71" s="81">
        <v>11</v>
      </c>
      <c r="I71" s="79"/>
      <c r="J71" s="82">
        <v>4</v>
      </c>
      <c r="K71" s="103">
        <v>11</v>
      </c>
      <c r="L71" s="79"/>
      <c r="M71" s="82">
        <v>2</v>
      </c>
      <c r="N71" s="287">
        <f>SUM(X71,AA71,AD71,AG71)</f>
        <v>2</v>
      </c>
      <c r="O71" s="283">
        <v>1</v>
      </c>
      <c r="P71" s="283">
        <f>SUM(V71:V73)-SUM(W71:W73)+SUM(Y71:Y73)-SUM(Z71:Z73)+SUM(AB71:AB73)-SUM(AC71:AC73)+SUM(AE71:AE73)-SUM(AF71:AF73)</f>
        <v>2</v>
      </c>
      <c r="Q71" s="283">
        <f>R71-S71</f>
        <v>13</v>
      </c>
      <c r="R71" s="283">
        <f>SUM(B71:B73,E71:E73,H71:H73,K71:K73)</f>
        <v>79</v>
      </c>
      <c r="S71" s="283">
        <f>SUM(D71:D73,G71:G73,J71:J73,M71:M73)</f>
        <v>66</v>
      </c>
      <c r="T71" s="272">
        <v>1</v>
      </c>
      <c r="U71" s="44"/>
      <c r="V71" s="45">
        <f aca="true" t="shared" si="38" ref="V71:V82">IF(B71&gt;D71,1,0)</f>
        <v>0</v>
      </c>
      <c r="W71" s="46">
        <f aca="true" t="shared" si="39" ref="W71:W82">IF(B71&lt;D71,1,0)</f>
        <v>0</v>
      </c>
      <c r="X71" s="46">
        <f>IF(SUM(V71:V73)&gt;SUM(W71:W73),1,0)</f>
        <v>0</v>
      </c>
      <c r="Y71" s="45">
        <f aca="true" t="shared" si="40" ref="Y71:Y82">IF(E71&gt;G71,1,0)</f>
        <v>1</v>
      </c>
      <c r="Z71" s="46">
        <f aca="true" t="shared" si="41" ref="Z71:Z82">IF(E71&lt;G71,1,0)</f>
        <v>0</v>
      </c>
      <c r="AA71" s="46">
        <f>IF(SUM(Y71:Y73)&gt;SUM(Z71:Z73),1,0)</f>
        <v>0</v>
      </c>
      <c r="AB71" s="45">
        <f aca="true" t="shared" si="42" ref="AB71:AB82">IF(H71&gt;J71,1,0)</f>
        <v>1</v>
      </c>
      <c r="AC71" s="46">
        <f aca="true" t="shared" si="43" ref="AC71:AC82">IF(H71&lt;J71,1,0)</f>
        <v>0</v>
      </c>
      <c r="AD71" s="46">
        <f>IF(SUM(AB71:AB73)&gt;SUM(AC71:AC73),1,0)</f>
        <v>1</v>
      </c>
      <c r="AE71" s="45">
        <f aca="true" t="shared" si="44" ref="AE71:AE82">IF(K71&gt;M71,1,0)</f>
        <v>1</v>
      </c>
      <c r="AF71" s="46">
        <f aca="true" t="shared" si="45" ref="AF71:AF82">IF(K71&lt;M71,1,0)</f>
        <v>0</v>
      </c>
      <c r="AG71" s="46">
        <f>IF(SUM(AE71:AE73)&gt;SUM(AF71:AF73),1,0)</f>
        <v>1</v>
      </c>
    </row>
    <row r="72" spans="1:33" ht="13.5">
      <c r="A72" s="296"/>
      <c r="B72" s="105"/>
      <c r="C72" s="84"/>
      <c r="D72" s="85"/>
      <c r="E72" s="86">
        <v>6</v>
      </c>
      <c r="F72" s="84" t="s">
        <v>125</v>
      </c>
      <c r="G72" s="87">
        <v>11</v>
      </c>
      <c r="H72" s="86"/>
      <c r="I72" s="84" t="s">
        <v>124</v>
      </c>
      <c r="J72" s="87"/>
      <c r="K72" s="105">
        <v>5</v>
      </c>
      <c r="L72" s="84" t="s">
        <v>124</v>
      </c>
      <c r="M72" s="87">
        <v>11</v>
      </c>
      <c r="N72" s="298"/>
      <c r="O72" s="300"/>
      <c r="P72" s="300"/>
      <c r="Q72" s="300"/>
      <c r="R72" s="300"/>
      <c r="S72" s="300"/>
      <c r="T72" s="294"/>
      <c r="U72" s="44"/>
      <c r="V72" s="45">
        <f t="shared" si="38"/>
        <v>0</v>
      </c>
      <c r="W72" s="46">
        <f t="shared" si="39"/>
        <v>0</v>
      </c>
      <c r="X72" s="46"/>
      <c r="Y72" s="45">
        <f t="shared" si="40"/>
        <v>0</v>
      </c>
      <c r="Z72" s="46">
        <f t="shared" si="41"/>
        <v>1</v>
      </c>
      <c r="AA72" s="46"/>
      <c r="AB72" s="45">
        <f t="shared" si="42"/>
        <v>0</v>
      </c>
      <c r="AC72" s="46">
        <f t="shared" si="43"/>
        <v>0</v>
      </c>
      <c r="AD72" s="46"/>
      <c r="AE72" s="45">
        <f t="shared" si="44"/>
        <v>0</v>
      </c>
      <c r="AF72" s="46">
        <f t="shared" si="45"/>
        <v>1</v>
      </c>
      <c r="AG72" s="47"/>
    </row>
    <row r="73" spans="1:33" ht="13.5">
      <c r="A73" s="303"/>
      <c r="B73" s="107"/>
      <c r="C73" s="89"/>
      <c r="D73" s="90"/>
      <c r="E73" s="91">
        <v>13</v>
      </c>
      <c r="F73" s="89"/>
      <c r="G73" s="92">
        <v>15</v>
      </c>
      <c r="H73" s="91">
        <v>11</v>
      </c>
      <c r="I73" s="89"/>
      <c r="J73" s="92">
        <v>5</v>
      </c>
      <c r="K73" s="107">
        <v>11</v>
      </c>
      <c r="L73" s="89"/>
      <c r="M73" s="92">
        <v>9</v>
      </c>
      <c r="N73" s="298"/>
      <c r="O73" s="300"/>
      <c r="P73" s="300"/>
      <c r="Q73" s="300"/>
      <c r="R73" s="300"/>
      <c r="S73" s="300"/>
      <c r="T73" s="294"/>
      <c r="U73" s="44"/>
      <c r="V73" s="45">
        <f t="shared" si="38"/>
        <v>0</v>
      </c>
      <c r="W73" s="46">
        <f t="shared" si="39"/>
        <v>0</v>
      </c>
      <c r="X73" s="46"/>
      <c r="Y73" s="45">
        <f t="shared" si="40"/>
        <v>0</v>
      </c>
      <c r="Z73" s="46">
        <f t="shared" si="41"/>
        <v>1</v>
      </c>
      <c r="AA73" s="46"/>
      <c r="AB73" s="45">
        <f t="shared" si="42"/>
        <v>1</v>
      </c>
      <c r="AC73" s="46">
        <f t="shared" si="43"/>
        <v>0</v>
      </c>
      <c r="AD73" s="46"/>
      <c r="AE73" s="45">
        <f t="shared" si="44"/>
        <v>1</v>
      </c>
      <c r="AF73" s="46">
        <f t="shared" si="45"/>
        <v>0</v>
      </c>
      <c r="AG73" s="47"/>
    </row>
    <row r="74" spans="1:33" ht="13.5">
      <c r="A74" s="296" t="str">
        <f>E70</f>
        <v>ＯＣ３位　　　　　　　　　　　　ＨＡＣＨＩＤＯＲＩ</v>
      </c>
      <c r="B74" s="93">
        <f>G71</f>
        <v>9</v>
      </c>
      <c r="C74" s="94"/>
      <c r="D74" s="95">
        <f>E71</f>
        <v>11</v>
      </c>
      <c r="E74" s="96"/>
      <c r="F74" s="94"/>
      <c r="G74" s="97"/>
      <c r="H74" s="96">
        <v>11</v>
      </c>
      <c r="I74" s="94"/>
      <c r="J74" s="97">
        <v>9</v>
      </c>
      <c r="K74" s="109">
        <v>9</v>
      </c>
      <c r="L74" s="94"/>
      <c r="M74" s="110">
        <v>11</v>
      </c>
      <c r="N74" s="298">
        <f>SUM(X74,AA74,AD74,AG74)</f>
        <v>1</v>
      </c>
      <c r="O74" s="300">
        <v>2</v>
      </c>
      <c r="P74" s="283">
        <f>SUM(V74:V76)-SUM(W74:W76)+SUM(Y74:Y76)-SUM(Z74:Z76)+SUM(AB74:AB76)-SUM(AC74:AC76)+SUM(AE74:AE76)-SUM(AF74:AF76)</f>
        <v>-2</v>
      </c>
      <c r="Q74" s="283">
        <f>R74-S74</f>
        <v>-6</v>
      </c>
      <c r="R74" s="283">
        <f>SUM(B74:B76,E74:E76,H74:H76,K74:K76)</f>
        <v>77</v>
      </c>
      <c r="S74" s="283">
        <f>SUM(D74:D76,G74:G76,J74:J76,M74:M76)</f>
        <v>83</v>
      </c>
      <c r="T74" s="294">
        <v>4</v>
      </c>
      <c r="U74" s="44"/>
      <c r="V74" s="45">
        <f t="shared" si="38"/>
        <v>0</v>
      </c>
      <c r="W74" s="46">
        <f t="shared" si="39"/>
        <v>1</v>
      </c>
      <c r="X74" s="46">
        <f>IF(SUM(V74:V76)&gt;SUM(W74:W76),1,0)</f>
        <v>1</v>
      </c>
      <c r="Y74" s="45">
        <f t="shared" si="40"/>
        <v>0</v>
      </c>
      <c r="Z74" s="46">
        <f t="shared" si="41"/>
        <v>0</v>
      </c>
      <c r="AA74" s="46">
        <f>IF(SUM(Y74:Y76)&gt;SUM(Z74:Z76),1,0)</f>
        <v>0</v>
      </c>
      <c r="AB74" s="45">
        <f t="shared" si="42"/>
        <v>1</v>
      </c>
      <c r="AC74" s="46">
        <f t="shared" si="43"/>
        <v>0</v>
      </c>
      <c r="AD74" s="46">
        <f>IF(SUM(AB74:AB76)&gt;SUM(AC74:AC76),1,0)</f>
        <v>0</v>
      </c>
      <c r="AE74" s="45">
        <f t="shared" si="44"/>
        <v>0</v>
      </c>
      <c r="AF74" s="46">
        <f t="shared" si="45"/>
        <v>1</v>
      </c>
      <c r="AG74" s="46">
        <f>IF(SUM(AE74:AE76)&gt;SUM(AF74:AF76),1,0)</f>
        <v>0</v>
      </c>
    </row>
    <row r="75" spans="1:33" ht="13.5">
      <c r="A75" s="296"/>
      <c r="B75" s="83">
        <f>G72</f>
        <v>11</v>
      </c>
      <c r="C75" s="84" t="s">
        <v>124</v>
      </c>
      <c r="D75" s="85">
        <f>E72</f>
        <v>6</v>
      </c>
      <c r="E75" s="86"/>
      <c r="F75" s="84"/>
      <c r="G75" s="87"/>
      <c r="H75" s="86">
        <v>7</v>
      </c>
      <c r="I75" s="84" t="s">
        <v>125</v>
      </c>
      <c r="J75" s="87">
        <v>11</v>
      </c>
      <c r="K75" s="105"/>
      <c r="L75" s="84" t="s">
        <v>125</v>
      </c>
      <c r="M75" s="106"/>
      <c r="N75" s="298"/>
      <c r="O75" s="300"/>
      <c r="P75" s="300"/>
      <c r="Q75" s="300"/>
      <c r="R75" s="300"/>
      <c r="S75" s="300"/>
      <c r="T75" s="294"/>
      <c r="U75" s="44"/>
      <c r="V75" s="45">
        <f t="shared" si="38"/>
        <v>1</v>
      </c>
      <c r="W75" s="46">
        <f t="shared" si="39"/>
        <v>0</v>
      </c>
      <c r="X75" s="46"/>
      <c r="Y75" s="45">
        <f t="shared" si="40"/>
        <v>0</v>
      </c>
      <c r="Z75" s="46">
        <f t="shared" si="41"/>
        <v>0</v>
      </c>
      <c r="AA75" s="46"/>
      <c r="AB75" s="45">
        <f t="shared" si="42"/>
        <v>0</v>
      </c>
      <c r="AC75" s="46">
        <f t="shared" si="43"/>
        <v>1</v>
      </c>
      <c r="AD75" s="46"/>
      <c r="AE75" s="45">
        <f t="shared" si="44"/>
        <v>0</v>
      </c>
      <c r="AF75" s="46">
        <f t="shared" si="45"/>
        <v>0</v>
      </c>
      <c r="AG75" s="47"/>
    </row>
    <row r="76" spans="1:33" ht="13.5">
      <c r="A76" s="303"/>
      <c r="B76" s="111">
        <f>G73</f>
        <v>15</v>
      </c>
      <c r="C76" s="112"/>
      <c r="D76" s="113">
        <f>E73</f>
        <v>13</v>
      </c>
      <c r="E76" s="114"/>
      <c r="F76" s="112"/>
      <c r="G76" s="115"/>
      <c r="H76" s="114">
        <v>9</v>
      </c>
      <c r="I76" s="112"/>
      <c r="J76" s="115">
        <v>11</v>
      </c>
      <c r="K76" s="116">
        <v>6</v>
      </c>
      <c r="L76" s="112"/>
      <c r="M76" s="117">
        <v>11</v>
      </c>
      <c r="N76" s="298"/>
      <c r="O76" s="300"/>
      <c r="P76" s="300"/>
      <c r="Q76" s="300"/>
      <c r="R76" s="300"/>
      <c r="S76" s="300"/>
      <c r="T76" s="294"/>
      <c r="U76" s="44"/>
      <c r="V76" s="45">
        <f t="shared" si="38"/>
        <v>1</v>
      </c>
      <c r="W76" s="46">
        <f t="shared" si="39"/>
        <v>0</v>
      </c>
      <c r="X76" s="46"/>
      <c r="Y76" s="45">
        <f t="shared" si="40"/>
        <v>0</v>
      </c>
      <c r="Z76" s="46">
        <f t="shared" si="41"/>
        <v>0</v>
      </c>
      <c r="AA76" s="46"/>
      <c r="AB76" s="45">
        <f t="shared" si="42"/>
        <v>0</v>
      </c>
      <c r="AC76" s="46">
        <f t="shared" si="43"/>
        <v>1</v>
      </c>
      <c r="AD76" s="46"/>
      <c r="AE76" s="45">
        <f t="shared" si="44"/>
        <v>0</v>
      </c>
      <c r="AF76" s="46">
        <f t="shared" si="45"/>
        <v>1</v>
      </c>
      <c r="AG76" s="47"/>
    </row>
    <row r="77" spans="1:33" ht="13.5">
      <c r="A77" s="302" t="str">
        <f>H70</f>
        <v>ＯＦ３位　　　　　　　　　　ＢｌａｃｋＮｉｋｋａ</v>
      </c>
      <c r="B77" s="93">
        <f>J71</f>
        <v>4</v>
      </c>
      <c r="C77" s="94"/>
      <c r="D77" s="95">
        <f>H71</f>
        <v>11</v>
      </c>
      <c r="E77" s="96">
        <f>J74</f>
        <v>9</v>
      </c>
      <c r="F77" s="94"/>
      <c r="G77" s="97">
        <f>H74</f>
        <v>11</v>
      </c>
      <c r="H77" s="96"/>
      <c r="I77" s="94"/>
      <c r="J77" s="97"/>
      <c r="K77" s="109">
        <v>6</v>
      </c>
      <c r="L77" s="94"/>
      <c r="M77" s="110">
        <v>11</v>
      </c>
      <c r="N77" s="298">
        <f>SUM(X77,AA77,AD77,AG77)</f>
        <v>1</v>
      </c>
      <c r="O77" s="300">
        <v>2</v>
      </c>
      <c r="P77" s="283">
        <f>SUM(V77:V79)-SUM(W77:W79)+SUM(Y77:Y79)-SUM(Z77:Z79)+SUM(AB77:AB79)-SUM(AC77:AC79)+SUM(AE77:AE79)-SUM(AF77:AF79)</f>
        <v>-3</v>
      </c>
      <c r="Q77" s="283">
        <f>R77-S77</f>
        <v>-18</v>
      </c>
      <c r="R77" s="283">
        <f>SUM(B77:B79,E77:E79,H77:H79,K77:K79)</f>
        <v>53</v>
      </c>
      <c r="S77" s="283">
        <f>SUM(D77:D79,G77:G79,J77:J79,M77:M79)</f>
        <v>71</v>
      </c>
      <c r="T77" s="294">
        <v>3</v>
      </c>
      <c r="U77" s="44"/>
      <c r="V77" s="45">
        <f t="shared" si="38"/>
        <v>0</v>
      </c>
      <c r="W77" s="46">
        <f t="shared" si="39"/>
        <v>1</v>
      </c>
      <c r="X77" s="46">
        <f>IF(SUM(V77:V79)&gt;SUM(W77:W79),1,0)</f>
        <v>0</v>
      </c>
      <c r="Y77" s="45">
        <f t="shared" si="40"/>
        <v>0</v>
      </c>
      <c r="Z77" s="46">
        <f t="shared" si="41"/>
        <v>1</v>
      </c>
      <c r="AA77" s="46">
        <f>IF(SUM(Y77:Y79)&gt;SUM(Z77:Z79),1,0)</f>
        <v>1</v>
      </c>
      <c r="AB77" s="45">
        <f t="shared" si="42"/>
        <v>0</v>
      </c>
      <c r="AC77" s="46">
        <f t="shared" si="43"/>
        <v>0</v>
      </c>
      <c r="AD77" s="46">
        <f>IF(SUM(AB77:AB79)&gt;SUM(AC77:AC79),1,0)</f>
        <v>0</v>
      </c>
      <c r="AE77" s="45">
        <f t="shared" si="44"/>
        <v>0</v>
      </c>
      <c r="AF77" s="46">
        <f t="shared" si="45"/>
        <v>1</v>
      </c>
      <c r="AG77" s="46">
        <f>IF(SUM(AE77:AE79)&gt;SUM(AF77:AF79),1,0)</f>
        <v>0</v>
      </c>
    </row>
    <row r="78" spans="1:33" ht="13.5">
      <c r="A78" s="296"/>
      <c r="B78" s="26">
        <f>J72</f>
        <v>0</v>
      </c>
      <c r="C78" s="84" t="s">
        <v>125</v>
      </c>
      <c r="D78" s="27">
        <f>H72</f>
        <v>0</v>
      </c>
      <c r="E78" s="86">
        <f>J75</f>
        <v>11</v>
      </c>
      <c r="F78" s="84" t="s">
        <v>124</v>
      </c>
      <c r="G78" s="87">
        <f>H75</f>
        <v>7</v>
      </c>
      <c r="H78" s="86"/>
      <c r="I78" s="84"/>
      <c r="J78" s="87"/>
      <c r="K78" s="105"/>
      <c r="L78" s="84" t="s">
        <v>125</v>
      </c>
      <c r="M78" s="106"/>
      <c r="N78" s="298"/>
      <c r="O78" s="300"/>
      <c r="P78" s="300"/>
      <c r="Q78" s="300"/>
      <c r="R78" s="300"/>
      <c r="S78" s="300"/>
      <c r="T78" s="294"/>
      <c r="U78" s="44"/>
      <c r="V78" s="45">
        <f t="shared" si="38"/>
        <v>0</v>
      </c>
      <c r="W78" s="46">
        <f t="shared" si="39"/>
        <v>0</v>
      </c>
      <c r="X78" s="46"/>
      <c r="Y78" s="45">
        <f t="shared" si="40"/>
        <v>1</v>
      </c>
      <c r="Z78" s="46">
        <f t="shared" si="41"/>
        <v>0</v>
      </c>
      <c r="AA78" s="46"/>
      <c r="AB78" s="45">
        <f t="shared" si="42"/>
        <v>0</v>
      </c>
      <c r="AC78" s="46">
        <f t="shared" si="43"/>
        <v>0</v>
      </c>
      <c r="AD78" s="46"/>
      <c r="AE78" s="45">
        <f t="shared" si="44"/>
        <v>0</v>
      </c>
      <c r="AF78" s="46">
        <f t="shared" si="45"/>
        <v>0</v>
      </c>
      <c r="AG78" s="47"/>
    </row>
    <row r="79" spans="1:33" ht="13.5">
      <c r="A79" s="303"/>
      <c r="B79" s="111">
        <f>J73</f>
        <v>5</v>
      </c>
      <c r="C79" s="112"/>
      <c r="D79" s="113">
        <f>H73</f>
        <v>11</v>
      </c>
      <c r="E79" s="114">
        <f>J76</f>
        <v>11</v>
      </c>
      <c r="F79" s="112"/>
      <c r="G79" s="115">
        <f>H76</f>
        <v>9</v>
      </c>
      <c r="H79" s="114"/>
      <c r="I79" s="112"/>
      <c r="J79" s="115"/>
      <c r="K79" s="116">
        <v>7</v>
      </c>
      <c r="L79" s="112"/>
      <c r="M79" s="117">
        <v>11</v>
      </c>
      <c r="N79" s="298"/>
      <c r="O79" s="300"/>
      <c r="P79" s="300"/>
      <c r="Q79" s="300"/>
      <c r="R79" s="300"/>
      <c r="S79" s="300"/>
      <c r="T79" s="294"/>
      <c r="U79" s="44"/>
      <c r="V79" s="45">
        <f t="shared" si="38"/>
        <v>0</v>
      </c>
      <c r="W79" s="46">
        <f t="shared" si="39"/>
        <v>1</v>
      </c>
      <c r="X79" s="46"/>
      <c r="Y79" s="45">
        <f t="shared" si="40"/>
        <v>1</v>
      </c>
      <c r="Z79" s="46">
        <f t="shared" si="41"/>
        <v>0</v>
      </c>
      <c r="AA79" s="46"/>
      <c r="AB79" s="45">
        <f t="shared" si="42"/>
        <v>0</v>
      </c>
      <c r="AC79" s="46">
        <f t="shared" si="43"/>
        <v>0</v>
      </c>
      <c r="AD79" s="46"/>
      <c r="AE79" s="45">
        <f t="shared" si="44"/>
        <v>0</v>
      </c>
      <c r="AF79" s="46">
        <f t="shared" si="45"/>
        <v>1</v>
      </c>
      <c r="AG79" s="47"/>
    </row>
    <row r="80" spans="1:33" ht="13.5">
      <c r="A80" s="296" t="str">
        <f>K70</f>
        <v>ＯＧ３位　　　　　　　　　　　任侠ＤＯＧS</v>
      </c>
      <c r="B80" s="123">
        <f>M71</f>
        <v>2</v>
      </c>
      <c r="C80" s="119"/>
      <c r="D80" s="120">
        <f>K71</f>
        <v>11</v>
      </c>
      <c r="E80" s="121">
        <f>M77</f>
        <v>11</v>
      </c>
      <c r="F80" s="119"/>
      <c r="G80" s="122">
        <f>K74</f>
        <v>9</v>
      </c>
      <c r="H80" s="121">
        <f>M77</f>
        <v>11</v>
      </c>
      <c r="I80" s="119"/>
      <c r="J80" s="122">
        <f>K77</f>
        <v>6</v>
      </c>
      <c r="K80" s="123"/>
      <c r="L80" s="119"/>
      <c r="M80" s="122"/>
      <c r="N80" s="298">
        <f>SUM(X80,AA80,AD80,AG80)</f>
        <v>2</v>
      </c>
      <c r="O80" s="300">
        <v>1</v>
      </c>
      <c r="P80" s="278">
        <f>SUM(V80:V82)-SUM(W80:W82)+SUM(Y80:Y82)-SUM(Z80:Z82)+SUM(AB80:AB82)-SUM(AC80:AC82)+SUM(AE80:AE82)-SUM(AF80:AF82)</f>
        <v>3</v>
      </c>
      <c r="Q80" s="278">
        <f>R80-S80</f>
        <v>11</v>
      </c>
      <c r="R80" s="278">
        <f>SUM(B80:B82,E80:E82,H80:H82,K80:K82)</f>
        <v>66</v>
      </c>
      <c r="S80" s="278">
        <f>SUM(D80:D82,G80:G82,J80:J82,M80:M82)</f>
        <v>55</v>
      </c>
      <c r="T80" s="294">
        <v>2</v>
      </c>
      <c r="U80" s="44"/>
      <c r="V80" s="45">
        <f t="shared" si="38"/>
        <v>0</v>
      </c>
      <c r="W80" s="46">
        <f t="shared" si="39"/>
        <v>1</v>
      </c>
      <c r="X80" s="46">
        <f>IF(SUM(V80:V82)&gt;SUM(W80:W82),1,0)</f>
        <v>0</v>
      </c>
      <c r="Y80" s="45">
        <f t="shared" si="40"/>
        <v>1</v>
      </c>
      <c r="Z80" s="46">
        <f t="shared" si="41"/>
        <v>0</v>
      </c>
      <c r="AA80" s="46">
        <f>IF(SUM(Y80:Y82)&gt;SUM(Z80:Z82),1,0)</f>
        <v>1</v>
      </c>
      <c r="AB80" s="45">
        <f t="shared" si="42"/>
        <v>1</v>
      </c>
      <c r="AC80" s="46">
        <f t="shared" si="43"/>
        <v>0</v>
      </c>
      <c r="AD80" s="46">
        <f>IF(SUM(AB80:AB82)&gt;SUM(AC80:AC82),1,0)</f>
        <v>1</v>
      </c>
      <c r="AE80" s="45">
        <f t="shared" si="44"/>
        <v>0</v>
      </c>
      <c r="AF80" s="46">
        <f t="shared" si="45"/>
        <v>0</v>
      </c>
      <c r="AG80" s="46">
        <f>IF(SUM(AE80:AE82)&gt;SUM(AF80:AF82),1,0)</f>
        <v>0</v>
      </c>
    </row>
    <row r="81" spans="1:33" ht="13.5">
      <c r="A81" s="296"/>
      <c r="B81" s="83">
        <f>M72</f>
        <v>11</v>
      </c>
      <c r="C81" s="84" t="s">
        <v>125</v>
      </c>
      <c r="D81" s="85">
        <f>K72</f>
        <v>5</v>
      </c>
      <c r="E81" s="28">
        <f>M78</f>
        <v>0</v>
      </c>
      <c r="F81" s="84" t="s">
        <v>124</v>
      </c>
      <c r="G81" s="29">
        <f>K75</f>
        <v>0</v>
      </c>
      <c r="H81" s="28">
        <f>M78</f>
        <v>0</v>
      </c>
      <c r="I81" s="84" t="s">
        <v>124</v>
      </c>
      <c r="J81" s="29">
        <f>K78</f>
        <v>0</v>
      </c>
      <c r="K81" s="105"/>
      <c r="L81" s="84"/>
      <c r="M81" s="106"/>
      <c r="N81" s="298"/>
      <c r="O81" s="300"/>
      <c r="P81" s="279"/>
      <c r="Q81" s="279"/>
      <c r="R81" s="279"/>
      <c r="S81" s="279"/>
      <c r="T81" s="294"/>
      <c r="U81" s="44"/>
      <c r="V81" s="45">
        <f t="shared" si="38"/>
        <v>1</v>
      </c>
      <c r="W81" s="46">
        <f t="shared" si="39"/>
        <v>0</v>
      </c>
      <c r="X81" s="46"/>
      <c r="Y81" s="45">
        <f t="shared" si="40"/>
        <v>0</v>
      </c>
      <c r="Z81" s="46">
        <f t="shared" si="41"/>
        <v>0</v>
      </c>
      <c r="AA81" s="46"/>
      <c r="AB81" s="45">
        <f t="shared" si="42"/>
        <v>0</v>
      </c>
      <c r="AC81" s="46">
        <f t="shared" si="43"/>
        <v>0</v>
      </c>
      <c r="AD81" s="46"/>
      <c r="AE81" s="45">
        <f t="shared" si="44"/>
        <v>0</v>
      </c>
      <c r="AF81" s="46">
        <f t="shared" si="45"/>
        <v>0</v>
      </c>
      <c r="AG81" s="47"/>
    </row>
    <row r="82" spans="1:33" ht="14.25" thickBot="1">
      <c r="A82" s="297"/>
      <c r="B82" s="133">
        <f>M73</f>
        <v>9</v>
      </c>
      <c r="C82" s="134"/>
      <c r="D82" s="135">
        <f>K73</f>
        <v>11</v>
      </c>
      <c r="E82" s="136">
        <f>M79</f>
        <v>11</v>
      </c>
      <c r="F82" s="134"/>
      <c r="G82" s="137">
        <f>K76</f>
        <v>6</v>
      </c>
      <c r="H82" s="136">
        <f>M79</f>
        <v>11</v>
      </c>
      <c r="I82" s="134"/>
      <c r="J82" s="137">
        <f>K79</f>
        <v>7</v>
      </c>
      <c r="K82" s="138"/>
      <c r="L82" s="134"/>
      <c r="M82" s="139"/>
      <c r="N82" s="299"/>
      <c r="O82" s="301"/>
      <c r="P82" s="280"/>
      <c r="Q82" s="280"/>
      <c r="R82" s="280"/>
      <c r="S82" s="280"/>
      <c r="T82" s="295"/>
      <c r="U82" s="44"/>
      <c r="V82" s="45">
        <f t="shared" si="38"/>
        <v>0</v>
      </c>
      <c r="W82" s="46">
        <f t="shared" si="39"/>
        <v>1</v>
      </c>
      <c r="X82" s="46"/>
      <c r="Y82" s="45">
        <f t="shared" si="40"/>
        <v>1</v>
      </c>
      <c r="Z82" s="46">
        <f t="shared" si="41"/>
        <v>0</v>
      </c>
      <c r="AA82" s="46"/>
      <c r="AB82" s="45">
        <f t="shared" si="42"/>
        <v>1</v>
      </c>
      <c r="AC82" s="46">
        <f t="shared" si="43"/>
        <v>0</v>
      </c>
      <c r="AD82" s="46"/>
      <c r="AE82" s="45">
        <f t="shared" si="44"/>
        <v>0</v>
      </c>
      <c r="AF82" s="46">
        <f t="shared" si="45"/>
        <v>0</v>
      </c>
      <c r="AG82" s="47"/>
    </row>
  </sheetData>
  <sheetProtection/>
  <mergeCells count="208">
    <mergeCell ref="A1:T1"/>
    <mergeCell ref="N21:N23"/>
    <mergeCell ref="O21:O23"/>
    <mergeCell ref="P21:P23"/>
    <mergeCell ref="Q21:Q23"/>
    <mergeCell ref="A18:A20"/>
    <mergeCell ref="N18:N20"/>
    <mergeCell ref="O18:O20"/>
    <mergeCell ref="P18:P20"/>
    <mergeCell ref="O4:O6"/>
    <mergeCell ref="P4:P6"/>
    <mergeCell ref="Q4:Q6"/>
    <mergeCell ref="A32:A34"/>
    <mergeCell ref="N32:N34"/>
    <mergeCell ref="O32:O34"/>
    <mergeCell ref="P32:P34"/>
    <mergeCell ref="A24:A26"/>
    <mergeCell ref="Q18:Q20"/>
    <mergeCell ref="A21:A23"/>
    <mergeCell ref="A7:A9"/>
    <mergeCell ref="B3:D3"/>
    <mergeCell ref="E3:G3"/>
    <mergeCell ref="H3:J3"/>
    <mergeCell ref="K3:M3"/>
    <mergeCell ref="A4:A6"/>
    <mergeCell ref="N4:N6"/>
    <mergeCell ref="N7:N9"/>
    <mergeCell ref="O7:O9"/>
    <mergeCell ref="P7:P9"/>
    <mergeCell ref="Q7:Q9"/>
    <mergeCell ref="R7:R9"/>
    <mergeCell ref="R10:R12"/>
    <mergeCell ref="S10:S12"/>
    <mergeCell ref="T10:T12"/>
    <mergeCell ref="R4:R6"/>
    <mergeCell ref="S4:S6"/>
    <mergeCell ref="T4:T6"/>
    <mergeCell ref="S7:S9"/>
    <mergeCell ref="O13:O15"/>
    <mergeCell ref="P13:P15"/>
    <mergeCell ref="Q13:Q15"/>
    <mergeCell ref="R13:R15"/>
    <mergeCell ref="T7:T9"/>
    <mergeCell ref="A10:A12"/>
    <mergeCell ref="N10:N12"/>
    <mergeCell ref="O10:O12"/>
    <mergeCell ref="P10:P12"/>
    <mergeCell ref="Q10:Q12"/>
    <mergeCell ref="B17:D17"/>
    <mergeCell ref="E17:G17"/>
    <mergeCell ref="H17:J17"/>
    <mergeCell ref="K17:M17"/>
    <mergeCell ref="A13:A15"/>
    <mergeCell ref="N13:N15"/>
    <mergeCell ref="T18:T20"/>
    <mergeCell ref="R21:R23"/>
    <mergeCell ref="S21:S23"/>
    <mergeCell ref="T21:T23"/>
    <mergeCell ref="S13:S15"/>
    <mergeCell ref="T13:T15"/>
    <mergeCell ref="O24:O26"/>
    <mergeCell ref="P24:P26"/>
    <mergeCell ref="Q24:Q26"/>
    <mergeCell ref="R24:R26"/>
    <mergeCell ref="S24:S26"/>
    <mergeCell ref="R18:R20"/>
    <mergeCell ref="S18:S20"/>
    <mergeCell ref="T24:T26"/>
    <mergeCell ref="A27:A29"/>
    <mergeCell ref="N27:N29"/>
    <mergeCell ref="O27:O29"/>
    <mergeCell ref="P27:P29"/>
    <mergeCell ref="Q27:Q29"/>
    <mergeCell ref="R27:R29"/>
    <mergeCell ref="S27:S29"/>
    <mergeCell ref="T27:T29"/>
    <mergeCell ref="N24:N26"/>
    <mergeCell ref="B31:D31"/>
    <mergeCell ref="E31:G31"/>
    <mergeCell ref="H31:J31"/>
    <mergeCell ref="K31:M31"/>
    <mergeCell ref="R32:R34"/>
    <mergeCell ref="S32:S34"/>
    <mergeCell ref="Q32:Q34"/>
    <mergeCell ref="T32:T34"/>
    <mergeCell ref="A35:A37"/>
    <mergeCell ref="N35:N37"/>
    <mergeCell ref="O35:O37"/>
    <mergeCell ref="P35:P37"/>
    <mergeCell ref="Q35:Q37"/>
    <mergeCell ref="R35:R37"/>
    <mergeCell ref="S35:S37"/>
    <mergeCell ref="T35:T37"/>
    <mergeCell ref="A38:A40"/>
    <mergeCell ref="N38:N40"/>
    <mergeCell ref="O38:O40"/>
    <mergeCell ref="P38:P40"/>
    <mergeCell ref="Q38:Q40"/>
    <mergeCell ref="R38:R40"/>
    <mergeCell ref="S38:S40"/>
    <mergeCell ref="T38:T40"/>
    <mergeCell ref="A41:A43"/>
    <mergeCell ref="N41:N43"/>
    <mergeCell ref="O41:O43"/>
    <mergeCell ref="P41:P43"/>
    <mergeCell ref="Q41:Q43"/>
    <mergeCell ref="R41:R43"/>
    <mergeCell ref="S41:S43"/>
    <mergeCell ref="T41:T43"/>
    <mergeCell ref="B45:D45"/>
    <mergeCell ref="E45:G45"/>
    <mergeCell ref="H45:J45"/>
    <mergeCell ref="K45:M45"/>
    <mergeCell ref="A46:A48"/>
    <mergeCell ref="N46:N48"/>
    <mergeCell ref="O46:O48"/>
    <mergeCell ref="P46:P48"/>
    <mergeCell ref="Q46:Q48"/>
    <mergeCell ref="R46:R48"/>
    <mergeCell ref="S46:S48"/>
    <mergeCell ref="T46:T48"/>
    <mergeCell ref="A49:A51"/>
    <mergeCell ref="N49:N51"/>
    <mergeCell ref="O49:O51"/>
    <mergeCell ref="P49:P51"/>
    <mergeCell ref="Q49:Q51"/>
    <mergeCell ref="R49:R51"/>
    <mergeCell ref="S49:S51"/>
    <mergeCell ref="T49:T51"/>
    <mergeCell ref="A52:A54"/>
    <mergeCell ref="N52:N54"/>
    <mergeCell ref="O52:O54"/>
    <mergeCell ref="P52:P54"/>
    <mergeCell ref="Q52:Q54"/>
    <mergeCell ref="R52:R54"/>
    <mergeCell ref="S52:S54"/>
    <mergeCell ref="T52:T54"/>
    <mergeCell ref="A55:A57"/>
    <mergeCell ref="N55:N57"/>
    <mergeCell ref="O55:O57"/>
    <mergeCell ref="P55:P57"/>
    <mergeCell ref="Q55:Q57"/>
    <mergeCell ref="R55:R57"/>
    <mergeCell ref="S55:S57"/>
    <mergeCell ref="T55:T57"/>
    <mergeCell ref="B59:D59"/>
    <mergeCell ref="E59:G59"/>
    <mergeCell ref="H59:J59"/>
    <mergeCell ref="A60:A62"/>
    <mergeCell ref="K60:K62"/>
    <mergeCell ref="L60:L62"/>
    <mergeCell ref="M60:M62"/>
    <mergeCell ref="N60:N62"/>
    <mergeCell ref="O60:O62"/>
    <mergeCell ref="P60:P62"/>
    <mergeCell ref="Q60:Q62"/>
    <mergeCell ref="A63:A65"/>
    <mergeCell ref="K63:K65"/>
    <mergeCell ref="L63:L65"/>
    <mergeCell ref="M63:M65"/>
    <mergeCell ref="N63:N65"/>
    <mergeCell ref="O63:O65"/>
    <mergeCell ref="P63:P65"/>
    <mergeCell ref="Q63:Q65"/>
    <mergeCell ref="A66:A68"/>
    <mergeCell ref="K66:K68"/>
    <mergeCell ref="L66:L68"/>
    <mergeCell ref="M66:M68"/>
    <mergeCell ref="N66:N68"/>
    <mergeCell ref="O66:O68"/>
    <mergeCell ref="P66:P68"/>
    <mergeCell ref="Q66:Q68"/>
    <mergeCell ref="B70:D70"/>
    <mergeCell ref="E70:G70"/>
    <mergeCell ref="H70:J70"/>
    <mergeCell ref="K70:M70"/>
    <mergeCell ref="A71:A73"/>
    <mergeCell ref="N71:N73"/>
    <mergeCell ref="O71:O73"/>
    <mergeCell ref="P71:P73"/>
    <mergeCell ref="Q71:Q73"/>
    <mergeCell ref="R71:R73"/>
    <mergeCell ref="S71:S73"/>
    <mergeCell ref="T71:T73"/>
    <mergeCell ref="A74:A76"/>
    <mergeCell ref="N74:N76"/>
    <mergeCell ref="O74:O76"/>
    <mergeCell ref="P74:P76"/>
    <mergeCell ref="Q74:Q76"/>
    <mergeCell ref="R74:R76"/>
    <mergeCell ref="S74:S76"/>
    <mergeCell ref="T74:T76"/>
    <mergeCell ref="A77:A79"/>
    <mergeCell ref="N77:N79"/>
    <mergeCell ref="O77:O79"/>
    <mergeCell ref="P77:P79"/>
    <mergeCell ref="Q77:Q79"/>
    <mergeCell ref="R77:R79"/>
    <mergeCell ref="S77:S79"/>
    <mergeCell ref="T77:T79"/>
    <mergeCell ref="S80:S82"/>
    <mergeCell ref="T80:T82"/>
    <mergeCell ref="A80:A82"/>
    <mergeCell ref="N80:N82"/>
    <mergeCell ref="O80:O82"/>
    <mergeCell ref="P80:P82"/>
    <mergeCell ref="Q80:Q82"/>
    <mergeCell ref="R80:R82"/>
  </mergeCells>
  <printOptions/>
  <pageMargins left="0.2362204724409449" right="0.1968503937007874" top="0.32" bottom="0.2755905511811024" header="0.21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29">
      <selection activeCell="F49" sqref="F49"/>
    </sheetView>
  </sheetViews>
  <sheetFormatPr defaultColWidth="9.00390625" defaultRowHeight="13.5"/>
  <cols>
    <col min="1" max="2" width="12.25390625" style="37" customWidth="1"/>
    <col min="3" max="4" width="2.875" style="37" customWidth="1"/>
    <col min="5" max="6" width="12.25390625" style="37" customWidth="1"/>
    <col min="7" max="8" width="3.50390625" style="37" customWidth="1"/>
    <col min="9" max="10" width="12.25390625" style="37" customWidth="1"/>
    <col min="11" max="12" width="2.875" style="37" customWidth="1"/>
    <col min="13" max="14" width="12.25390625" style="37" customWidth="1"/>
    <col min="15" max="16384" width="9.00390625" style="37" customWidth="1"/>
  </cols>
  <sheetData>
    <row r="1" spans="1:14" ht="21" customHeight="1">
      <c r="A1" s="269" t="s">
        <v>82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1:10" ht="11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s="55" customFormat="1" ht="21.75" thickBot="1">
      <c r="A3" s="64"/>
      <c r="B3" s="64"/>
      <c r="C3" s="67"/>
      <c r="D3" s="67"/>
      <c r="E3" s="37"/>
      <c r="F3" s="311" t="s">
        <v>63</v>
      </c>
      <c r="G3" s="311"/>
      <c r="H3" s="311"/>
      <c r="I3" s="311"/>
      <c r="J3" s="37"/>
      <c r="K3" s="67"/>
      <c r="L3" s="67"/>
      <c r="M3" s="57"/>
      <c r="N3" s="57"/>
    </row>
    <row r="4" spans="1:14" s="55" customFormat="1" ht="30" customHeight="1" thickBot="1">
      <c r="A4" s="64"/>
      <c r="B4" s="64"/>
      <c r="C4" s="68"/>
      <c r="D4" s="68"/>
      <c r="E4" s="37"/>
      <c r="F4" s="312" t="s">
        <v>23</v>
      </c>
      <c r="G4" s="313"/>
      <c r="H4" s="313"/>
      <c r="I4" s="314"/>
      <c r="J4" s="37"/>
      <c r="K4" s="68"/>
      <c r="L4" s="68"/>
      <c r="M4" s="57"/>
      <c r="N4" s="57"/>
    </row>
    <row r="5" spans="1:14" s="55" customFormat="1" ht="15" customHeight="1">
      <c r="A5" s="64"/>
      <c r="B5" s="64"/>
      <c r="C5" s="64"/>
      <c r="D5" s="64"/>
      <c r="H5" s="56"/>
      <c r="J5" s="57"/>
      <c r="K5" s="57"/>
      <c r="L5" s="57"/>
      <c r="M5" s="57"/>
      <c r="N5" s="57"/>
    </row>
    <row r="6" spans="1:14" s="55" customFormat="1" ht="15" customHeight="1">
      <c r="A6" s="64"/>
      <c r="B6" s="64"/>
      <c r="C6" s="64"/>
      <c r="D6" s="64"/>
      <c r="E6" s="40">
        <v>7</v>
      </c>
      <c r="F6" s="58"/>
      <c r="G6" s="310"/>
      <c r="H6" s="310"/>
      <c r="I6" s="59"/>
      <c r="J6" s="65">
        <v>15</v>
      </c>
      <c r="K6" s="57"/>
      <c r="L6" s="57"/>
      <c r="M6" s="57"/>
      <c r="N6" s="57"/>
    </row>
    <row r="7" spans="1:14" s="55" customFormat="1" ht="15" customHeight="1">
      <c r="A7" s="64"/>
      <c r="B7" s="64"/>
      <c r="C7" s="64"/>
      <c r="D7" s="64"/>
      <c r="E7" s="40">
        <v>8</v>
      </c>
      <c r="F7" s="60"/>
      <c r="G7" s="57"/>
      <c r="H7" s="57"/>
      <c r="I7" s="61"/>
      <c r="J7" s="65">
        <v>15</v>
      </c>
      <c r="K7" s="57"/>
      <c r="L7" s="57"/>
      <c r="M7" s="57"/>
      <c r="N7" s="57"/>
    </row>
    <row r="8" spans="1:14" s="55" customFormat="1" ht="15" customHeight="1" thickBot="1">
      <c r="A8" s="64"/>
      <c r="B8" s="64"/>
      <c r="C8" s="64"/>
      <c r="D8" s="64"/>
      <c r="E8" s="40"/>
      <c r="F8" s="60"/>
      <c r="G8" s="57"/>
      <c r="H8" s="57"/>
      <c r="I8" s="61"/>
      <c r="J8" s="65"/>
      <c r="K8" s="57"/>
      <c r="L8" s="57"/>
      <c r="M8" s="57"/>
      <c r="N8" s="57"/>
    </row>
    <row r="9" spans="1:14" s="55" customFormat="1" ht="15" customHeight="1">
      <c r="A9" s="64"/>
      <c r="B9" s="64"/>
      <c r="C9" s="64"/>
      <c r="D9" s="69"/>
      <c r="E9" s="316" t="s">
        <v>83</v>
      </c>
      <c r="F9" s="317"/>
      <c r="G9" s="39"/>
      <c r="H9" s="37"/>
      <c r="I9" s="316" t="s">
        <v>84</v>
      </c>
      <c r="J9" s="317"/>
      <c r="K9" s="70"/>
      <c r="L9" s="57"/>
      <c r="M9" s="57"/>
      <c r="N9" s="57"/>
    </row>
    <row r="10" spans="1:14" s="55" customFormat="1" ht="40.5" customHeight="1" thickBot="1">
      <c r="A10" s="57"/>
      <c r="B10" s="57"/>
      <c r="C10" s="57"/>
      <c r="D10" s="71"/>
      <c r="E10" s="318" t="s">
        <v>154</v>
      </c>
      <c r="F10" s="319"/>
      <c r="G10" s="38"/>
      <c r="H10" s="37"/>
      <c r="I10" s="318" t="s">
        <v>153</v>
      </c>
      <c r="J10" s="319"/>
      <c r="K10" s="70"/>
      <c r="L10" s="57"/>
      <c r="M10" s="57"/>
      <c r="N10" s="57"/>
    </row>
    <row r="12" spans="2:13" ht="19.5" thickBot="1">
      <c r="B12" s="315" t="s">
        <v>31</v>
      </c>
      <c r="C12" s="315"/>
      <c r="D12" s="315"/>
      <c r="E12" s="315"/>
      <c r="J12" s="315" t="s">
        <v>32</v>
      </c>
      <c r="K12" s="315"/>
      <c r="L12" s="315"/>
      <c r="M12" s="315"/>
    </row>
    <row r="13" spans="2:13" ht="26.25" customHeight="1" thickBot="1">
      <c r="B13" s="320" t="s">
        <v>13</v>
      </c>
      <c r="C13" s="321"/>
      <c r="D13" s="321"/>
      <c r="E13" s="322"/>
      <c r="J13" s="320" t="s">
        <v>20</v>
      </c>
      <c r="K13" s="321"/>
      <c r="L13" s="321"/>
      <c r="M13" s="322"/>
    </row>
    <row r="14" spans="1:14" ht="18.75" customHeight="1" thickBot="1">
      <c r="A14" s="55"/>
      <c r="B14" s="55"/>
      <c r="C14" s="55"/>
      <c r="D14" s="144"/>
      <c r="E14" s="145"/>
      <c r="F14" s="57"/>
      <c r="I14" s="55"/>
      <c r="J14" s="55"/>
      <c r="K14" s="55"/>
      <c r="L14" s="144"/>
      <c r="M14" s="145"/>
      <c r="N14" s="57"/>
    </row>
    <row r="15" spans="1:14" ht="14.25" thickTop="1">
      <c r="A15" s="40">
        <v>9</v>
      </c>
      <c r="B15" s="58"/>
      <c r="C15" s="310"/>
      <c r="D15" s="323"/>
      <c r="E15" s="57"/>
      <c r="F15" s="146">
        <v>11</v>
      </c>
      <c r="I15" s="40">
        <v>9</v>
      </c>
      <c r="J15" s="58"/>
      <c r="K15" s="310"/>
      <c r="L15" s="323"/>
      <c r="M15" s="57"/>
      <c r="N15" s="146">
        <v>11</v>
      </c>
    </row>
    <row r="16" spans="1:14" ht="13.5">
      <c r="A16" s="40">
        <v>5</v>
      </c>
      <c r="B16" s="60"/>
      <c r="C16" s="57"/>
      <c r="D16" s="57"/>
      <c r="E16" s="57"/>
      <c r="F16" s="146">
        <v>11</v>
      </c>
      <c r="I16" s="40">
        <v>7</v>
      </c>
      <c r="J16" s="60"/>
      <c r="K16" s="57"/>
      <c r="L16" s="57"/>
      <c r="M16" s="57"/>
      <c r="N16" s="146">
        <v>11</v>
      </c>
    </row>
    <row r="17" spans="1:14" ht="14.25" thickBot="1">
      <c r="A17" s="40"/>
      <c r="B17" s="60"/>
      <c r="C17" s="57"/>
      <c r="D17" s="57"/>
      <c r="E17" s="57"/>
      <c r="F17" s="147"/>
      <c r="I17" s="40"/>
      <c r="J17" s="60"/>
      <c r="K17" s="57"/>
      <c r="L17" s="57"/>
      <c r="M17" s="57"/>
      <c r="N17" s="147"/>
    </row>
    <row r="18" spans="1:14" ht="13.5">
      <c r="A18" s="316" t="s">
        <v>85</v>
      </c>
      <c r="B18" s="317"/>
      <c r="C18" s="39"/>
      <c r="E18" s="316" t="s">
        <v>86</v>
      </c>
      <c r="F18" s="317"/>
      <c r="I18" s="316" t="s">
        <v>87</v>
      </c>
      <c r="J18" s="317"/>
      <c r="K18" s="39"/>
      <c r="M18" s="316" t="s">
        <v>88</v>
      </c>
      <c r="N18" s="317"/>
    </row>
    <row r="19" spans="1:14" ht="40.5" customHeight="1" thickBot="1">
      <c r="A19" s="318" t="s">
        <v>155</v>
      </c>
      <c r="B19" s="319"/>
      <c r="C19" s="38"/>
      <c r="E19" s="318" t="s">
        <v>13</v>
      </c>
      <c r="F19" s="319"/>
      <c r="I19" s="318" t="s">
        <v>156</v>
      </c>
      <c r="J19" s="319"/>
      <c r="K19" s="38"/>
      <c r="M19" s="318" t="s">
        <v>20</v>
      </c>
      <c r="N19" s="319"/>
    </row>
    <row r="21" spans="2:13" ht="19.5" thickBot="1">
      <c r="B21" s="315" t="s">
        <v>33</v>
      </c>
      <c r="C21" s="315"/>
      <c r="D21" s="315"/>
      <c r="E21" s="315"/>
      <c r="J21" s="315" t="s">
        <v>34</v>
      </c>
      <c r="K21" s="315"/>
      <c r="L21" s="315"/>
      <c r="M21" s="315"/>
    </row>
    <row r="22" spans="2:13" ht="26.25" customHeight="1" thickBot="1">
      <c r="B22" s="324" t="s">
        <v>158</v>
      </c>
      <c r="C22" s="325"/>
      <c r="D22" s="325"/>
      <c r="E22" s="326"/>
      <c r="J22" s="320" t="s">
        <v>19</v>
      </c>
      <c r="K22" s="321"/>
      <c r="L22" s="321"/>
      <c r="M22" s="322"/>
    </row>
    <row r="23" spans="1:14" ht="14.25" thickBot="1">
      <c r="A23" s="55"/>
      <c r="B23" s="145"/>
      <c r="C23" s="150"/>
      <c r="D23" s="63"/>
      <c r="E23" s="55"/>
      <c r="F23" s="57"/>
      <c r="I23" s="55"/>
      <c r="J23" s="55"/>
      <c r="K23" s="55"/>
      <c r="L23" s="144"/>
      <c r="M23" s="145"/>
      <c r="N23" s="57"/>
    </row>
    <row r="24" spans="1:14" ht="14.25" thickTop="1">
      <c r="A24" s="148">
        <v>12</v>
      </c>
      <c r="B24" s="57"/>
      <c r="C24" s="323"/>
      <c r="D24" s="310"/>
      <c r="E24" s="59"/>
      <c r="F24" s="65">
        <v>10</v>
      </c>
      <c r="I24" s="40">
        <v>8</v>
      </c>
      <c r="J24" s="58"/>
      <c r="K24" s="310"/>
      <c r="L24" s="323"/>
      <c r="M24" s="57"/>
      <c r="N24" s="146">
        <v>11</v>
      </c>
    </row>
    <row r="25" spans="1:14" ht="13.5">
      <c r="A25" s="148">
        <v>6</v>
      </c>
      <c r="B25" s="57"/>
      <c r="C25" s="57"/>
      <c r="D25" s="57"/>
      <c r="E25" s="61"/>
      <c r="F25" s="65">
        <v>11</v>
      </c>
      <c r="I25" s="40">
        <v>12</v>
      </c>
      <c r="J25" s="60"/>
      <c r="K25" s="57"/>
      <c r="L25" s="57"/>
      <c r="M25" s="57"/>
      <c r="N25" s="146">
        <v>10</v>
      </c>
    </row>
    <row r="26" spans="1:14" ht="14.25" thickBot="1">
      <c r="A26" s="149">
        <v>12</v>
      </c>
      <c r="B26" s="57"/>
      <c r="C26" s="57"/>
      <c r="D26" s="57"/>
      <c r="E26" s="61"/>
      <c r="F26" s="65">
        <v>10</v>
      </c>
      <c r="I26" s="40">
        <v>5</v>
      </c>
      <c r="J26" s="60"/>
      <c r="K26" s="57"/>
      <c r="L26" s="57"/>
      <c r="M26" s="57"/>
      <c r="N26" s="147">
        <v>11</v>
      </c>
    </row>
    <row r="27" spans="1:14" ht="13.5">
      <c r="A27" s="316" t="s">
        <v>89</v>
      </c>
      <c r="B27" s="317"/>
      <c r="C27" s="39"/>
      <c r="E27" s="316" t="s">
        <v>90</v>
      </c>
      <c r="F27" s="317"/>
      <c r="I27" s="316" t="s">
        <v>91</v>
      </c>
      <c r="J27" s="317"/>
      <c r="K27" s="39"/>
      <c r="M27" s="316" t="s">
        <v>92</v>
      </c>
      <c r="N27" s="317"/>
    </row>
    <row r="28" spans="1:14" ht="40.5" customHeight="1" thickBot="1">
      <c r="A28" s="318" t="s">
        <v>157</v>
      </c>
      <c r="B28" s="319"/>
      <c r="C28" s="38"/>
      <c r="E28" s="318" t="s">
        <v>14</v>
      </c>
      <c r="F28" s="319"/>
      <c r="I28" s="318" t="s">
        <v>159</v>
      </c>
      <c r="J28" s="319"/>
      <c r="K28" s="38"/>
      <c r="M28" s="318" t="s">
        <v>19</v>
      </c>
      <c r="N28" s="319"/>
    </row>
    <row r="30" spans="2:13" ht="19.5" thickBot="1">
      <c r="B30" s="315" t="s">
        <v>35</v>
      </c>
      <c r="C30" s="315"/>
      <c r="D30" s="315"/>
      <c r="E30" s="315"/>
      <c r="J30" s="315" t="s">
        <v>36</v>
      </c>
      <c r="K30" s="315"/>
      <c r="L30" s="315"/>
      <c r="M30" s="315"/>
    </row>
    <row r="31" spans="2:13" ht="26.25" customHeight="1" thickBot="1">
      <c r="B31" s="320" t="s">
        <v>10</v>
      </c>
      <c r="C31" s="321"/>
      <c r="D31" s="321"/>
      <c r="E31" s="322"/>
      <c r="J31" s="320" t="s">
        <v>25</v>
      </c>
      <c r="K31" s="321"/>
      <c r="L31" s="321"/>
      <c r="M31" s="322"/>
    </row>
    <row r="32" spans="1:14" ht="14.25" thickBot="1">
      <c r="A32" s="55"/>
      <c r="B32" s="55"/>
      <c r="C32" s="55"/>
      <c r="D32" s="144"/>
      <c r="E32" s="145"/>
      <c r="F32" s="57"/>
      <c r="I32" s="55"/>
      <c r="J32" s="145"/>
      <c r="K32" s="150"/>
      <c r="L32" s="63"/>
      <c r="M32" s="55"/>
      <c r="N32" s="57"/>
    </row>
    <row r="33" spans="1:14" ht="14.25" thickTop="1">
      <c r="A33" s="40">
        <v>9</v>
      </c>
      <c r="B33" s="58"/>
      <c r="C33" s="310"/>
      <c r="D33" s="323"/>
      <c r="E33" s="57"/>
      <c r="F33" s="146">
        <v>11</v>
      </c>
      <c r="I33" s="148">
        <v>7</v>
      </c>
      <c r="J33" s="57"/>
      <c r="K33" s="323"/>
      <c r="L33" s="310"/>
      <c r="M33" s="59"/>
      <c r="N33" s="65">
        <v>11</v>
      </c>
    </row>
    <row r="34" spans="1:14" ht="13.5">
      <c r="A34" s="40">
        <v>14</v>
      </c>
      <c r="B34" s="60"/>
      <c r="C34" s="57"/>
      <c r="D34" s="57"/>
      <c r="E34" s="57"/>
      <c r="F34" s="146">
        <v>16</v>
      </c>
      <c r="I34" s="148">
        <v>11</v>
      </c>
      <c r="J34" s="57"/>
      <c r="K34" s="57"/>
      <c r="L34" s="57"/>
      <c r="M34" s="61"/>
      <c r="N34" s="65">
        <v>9</v>
      </c>
    </row>
    <row r="35" spans="1:14" ht="14.25" thickBot="1">
      <c r="A35" s="40"/>
      <c r="B35" s="60"/>
      <c r="C35" s="57"/>
      <c r="D35" s="57"/>
      <c r="E35" s="57"/>
      <c r="F35" s="147"/>
      <c r="I35" s="149">
        <v>11</v>
      </c>
      <c r="J35" s="57"/>
      <c r="K35" s="57"/>
      <c r="L35" s="57"/>
      <c r="M35" s="61"/>
      <c r="N35" s="65">
        <v>6</v>
      </c>
    </row>
    <row r="36" spans="1:14" ht="13.5">
      <c r="A36" s="316" t="s">
        <v>93</v>
      </c>
      <c r="B36" s="317"/>
      <c r="C36" s="39"/>
      <c r="E36" s="316" t="s">
        <v>94</v>
      </c>
      <c r="F36" s="317"/>
      <c r="I36" s="316" t="s">
        <v>95</v>
      </c>
      <c r="J36" s="317"/>
      <c r="K36" s="39"/>
      <c r="M36" s="316" t="s">
        <v>96</v>
      </c>
      <c r="N36" s="317"/>
    </row>
    <row r="37" spans="1:14" ht="40.5" customHeight="1" thickBot="1">
      <c r="A37" s="318" t="s">
        <v>16</v>
      </c>
      <c r="B37" s="319"/>
      <c r="C37" s="38"/>
      <c r="E37" s="318" t="s">
        <v>10</v>
      </c>
      <c r="F37" s="319"/>
      <c r="I37" s="318" t="s">
        <v>160</v>
      </c>
      <c r="J37" s="319"/>
      <c r="K37" s="38"/>
      <c r="M37" s="318" t="s">
        <v>9</v>
      </c>
      <c r="N37" s="319"/>
    </row>
    <row r="39" spans="2:13" ht="19.5" thickBot="1">
      <c r="B39" s="315" t="s">
        <v>37</v>
      </c>
      <c r="C39" s="315"/>
      <c r="D39" s="315"/>
      <c r="E39" s="315"/>
      <c r="J39" s="315" t="s">
        <v>38</v>
      </c>
      <c r="K39" s="315"/>
      <c r="L39" s="315"/>
      <c r="M39" s="315"/>
    </row>
    <row r="40" spans="2:13" ht="26.25" customHeight="1" thickBot="1">
      <c r="B40" s="320" t="s">
        <v>161</v>
      </c>
      <c r="C40" s="321"/>
      <c r="D40" s="321"/>
      <c r="E40" s="322"/>
      <c r="J40" s="320" t="s">
        <v>12</v>
      </c>
      <c r="K40" s="321"/>
      <c r="L40" s="321"/>
      <c r="M40" s="322"/>
    </row>
    <row r="41" spans="1:14" ht="14.25" thickBot="1">
      <c r="A41" s="55"/>
      <c r="B41" s="145"/>
      <c r="C41" s="150"/>
      <c r="D41" s="63"/>
      <c r="E41" s="55"/>
      <c r="F41" s="57"/>
      <c r="I41" s="55"/>
      <c r="J41" s="55"/>
      <c r="K41" s="55"/>
      <c r="L41" s="144"/>
      <c r="M41" s="145"/>
      <c r="N41" s="57"/>
    </row>
    <row r="42" spans="1:14" ht="14.25" thickTop="1">
      <c r="A42" s="40">
        <v>11</v>
      </c>
      <c r="B42" s="151"/>
      <c r="C42" s="323"/>
      <c r="D42" s="310"/>
      <c r="E42" s="59"/>
      <c r="F42" s="65">
        <v>9</v>
      </c>
      <c r="I42" s="40">
        <v>6</v>
      </c>
      <c r="J42" s="58"/>
      <c r="K42" s="310"/>
      <c r="L42" s="323"/>
      <c r="M42" s="57"/>
      <c r="N42" s="146">
        <v>11</v>
      </c>
    </row>
    <row r="43" spans="1:14" ht="13.5">
      <c r="A43" s="40">
        <v>11</v>
      </c>
      <c r="B43" s="151"/>
      <c r="C43" s="57"/>
      <c r="D43" s="57"/>
      <c r="E43" s="61"/>
      <c r="F43" s="65">
        <v>8</v>
      </c>
      <c r="I43" s="40">
        <v>9</v>
      </c>
      <c r="J43" s="60"/>
      <c r="K43" s="57"/>
      <c r="L43" s="57"/>
      <c r="M43" s="57"/>
      <c r="N43" s="146">
        <v>11</v>
      </c>
    </row>
    <row r="44" spans="1:14" ht="14.25" thickBot="1">
      <c r="A44" s="40"/>
      <c r="B44" s="152"/>
      <c r="C44" s="57"/>
      <c r="D44" s="57"/>
      <c r="E44" s="61"/>
      <c r="F44" s="65"/>
      <c r="I44" s="40"/>
      <c r="J44" s="60"/>
      <c r="K44" s="57"/>
      <c r="L44" s="57"/>
      <c r="M44" s="57"/>
      <c r="N44" s="147"/>
    </row>
    <row r="45" spans="1:14" ht="13.5">
      <c r="A45" s="316" t="s">
        <v>97</v>
      </c>
      <c r="B45" s="317"/>
      <c r="C45" s="39"/>
      <c r="E45" s="316" t="s">
        <v>98</v>
      </c>
      <c r="F45" s="317"/>
      <c r="I45" s="316" t="s">
        <v>99</v>
      </c>
      <c r="J45" s="317"/>
      <c r="K45" s="39"/>
      <c r="M45" s="316" t="s">
        <v>100</v>
      </c>
      <c r="N45" s="317"/>
    </row>
    <row r="46" spans="1:14" ht="40.5" customHeight="1" thickBot="1">
      <c r="A46" s="318" t="s">
        <v>161</v>
      </c>
      <c r="B46" s="319"/>
      <c r="C46" s="38"/>
      <c r="E46" s="318" t="s">
        <v>15</v>
      </c>
      <c r="F46" s="319"/>
      <c r="I46" s="318" t="s">
        <v>24</v>
      </c>
      <c r="J46" s="319"/>
      <c r="K46" s="38"/>
      <c r="M46" s="318" t="s">
        <v>12</v>
      </c>
      <c r="N46" s="319"/>
    </row>
    <row r="48" spans="2:13" ht="19.5" thickBot="1">
      <c r="B48" s="315" t="s">
        <v>39</v>
      </c>
      <c r="C48" s="315"/>
      <c r="D48" s="315"/>
      <c r="E48" s="315"/>
      <c r="J48" s="315" t="s">
        <v>40</v>
      </c>
      <c r="K48" s="315"/>
      <c r="L48" s="315"/>
      <c r="M48" s="315"/>
    </row>
    <row r="49" spans="2:13" ht="26.25" customHeight="1" thickBot="1">
      <c r="B49" s="320" t="s">
        <v>22</v>
      </c>
      <c r="C49" s="321"/>
      <c r="D49" s="321"/>
      <c r="E49" s="322"/>
      <c r="J49" s="320" t="s">
        <v>21</v>
      </c>
      <c r="K49" s="321"/>
      <c r="L49" s="321"/>
      <c r="M49" s="322"/>
    </row>
    <row r="50" spans="1:14" ht="14.25" thickBot="1">
      <c r="A50" s="55"/>
      <c r="B50" s="55"/>
      <c r="C50" s="55"/>
      <c r="D50" s="144"/>
      <c r="E50" s="145"/>
      <c r="F50" s="57"/>
      <c r="I50" s="55"/>
      <c r="J50" s="55"/>
      <c r="K50" s="55"/>
      <c r="L50" s="144"/>
      <c r="M50" s="145"/>
      <c r="N50" s="57"/>
    </row>
    <row r="51" spans="1:14" ht="14.25" thickTop="1">
      <c r="A51" s="40">
        <v>9</v>
      </c>
      <c r="B51" s="58"/>
      <c r="C51" s="310"/>
      <c r="D51" s="323"/>
      <c r="E51" s="57"/>
      <c r="F51" s="146">
        <v>11</v>
      </c>
      <c r="I51" s="40">
        <v>6</v>
      </c>
      <c r="J51" s="58"/>
      <c r="K51" s="310"/>
      <c r="L51" s="323"/>
      <c r="M51" s="57"/>
      <c r="N51" s="146">
        <v>11</v>
      </c>
    </row>
    <row r="52" spans="1:14" ht="13.5">
      <c r="A52" s="40">
        <v>8</v>
      </c>
      <c r="B52" s="60"/>
      <c r="C52" s="57"/>
      <c r="D52" s="57"/>
      <c r="E52" s="57"/>
      <c r="F52" s="146">
        <v>11</v>
      </c>
      <c r="I52" s="40">
        <v>7</v>
      </c>
      <c r="J52" s="60"/>
      <c r="K52" s="57"/>
      <c r="L52" s="57"/>
      <c r="M52" s="57"/>
      <c r="N52" s="146">
        <v>11</v>
      </c>
    </row>
    <row r="53" spans="1:14" ht="14.25" thickBot="1">
      <c r="A53" s="40"/>
      <c r="B53" s="60"/>
      <c r="C53" s="57"/>
      <c r="D53" s="57"/>
      <c r="E53" s="57"/>
      <c r="F53" s="147"/>
      <c r="I53" s="40"/>
      <c r="J53" s="60"/>
      <c r="K53" s="57"/>
      <c r="L53" s="57"/>
      <c r="M53" s="57"/>
      <c r="N53" s="147"/>
    </row>
    <row r="54" spans="1:14" ht="13.5">
      <c r="A54" s="316" t="s">
        <v>101</v>
      </c>
      <c r="B54" s="317"/>
      <c r="C54" s="39"/>
      <c r="E54" s="316" t="s">
        <v>102</v>
      </c>
      <c r="F54" s="317"/>
      <c r="I54" s="316" t="s">
        <v>103</v>
      </c>
      <c r="J54" s="317"/>
      <c r="K54" s="39"/>
      <c r="M54" s="316" t="s">
        <v>104</v>
      </c>
      <c r="N54" s="317"/>
    </row>
    <row r="55" spans="1:14" ht="40.5" customHeight="1" thickBot="1">
      <c r="A55" s="318" t="s">
        <v>18</v>
      </c>
      <c r="B55" s="319"/>
      <c r="C55" s="38"/>
      <c r="E55" s="318" t="s">
        <v>22</v>
      </c>
      <c r="F55" s="319"/>
      <c r="I55" s="318" t="s">
        <v>17</v>
      </c>
      <c r="J55" s="319"/>
      <c r="K55" s="38"/>
      <c r="M55" s="318" t="s">
        <v>162</v>
      </c>
      <c r="N55" s="319"/>
    </row>
  </sheetData>
  <sheetProtection/>
  <mergeCells count="78">
    <mergeCell ref="E54:F54"/>
    <mergeCell ref="I54:J54"/>
    <mergeCell ref="B39:E39"/>
    <mergeCell ref="J39:M39"/>
    <mergeCell ref="B40:E40"/>
    <mergeCell ref="M54:N54"/>
    <mergeCell ref="A55:B55"/>
    <mergeCell ref="E55:F55"/>
    <mergeCell ref="I55:J55"/>
    <mergeCell ref="M55:N55"/>
    <mergeCell ref="B48:E48"/>
    <mergeCell ref="J48:M48"/>
    <mergeCell ref="B49:E49"/>
    <mergeCell ref="J49:M49"/>
    <mergeCell ref="C51:D51"/>
    <mergeCell ref="A54:B54"/>
    <mergeCell ref="I37:J37"/>
    <mergeCell ref="K51:L51"/>
    <mergeCell ref="A45:B45"/>
    <mergeCell ref="E45:F45"/>
    <mergeCell ref="I45:J45"/>
    <mergeCell ref="M45:N45"/>
    <mergeCell ref="A46:B46"/>
    <mergeCell ref="E46:F46"/>
    <mergeCell ref="I46:J46"/>
    <mergeCell ref="M46:N46"/>
    <mergeCell ref="K33:L33"/>
    <mergeCell ref="J40:M40"/>
    <mergeCell ref="C42:D42"/>
    <mergeCell ref="K42:L42"/>
    <mergeCell ref="A36:B36"/>
    <mergeCell ref="E36:F36"/>
    <mergeCell ref="I36:J36"/>
    <mergeCell ref="M36:N36"/>
    <mergeCell ref="A37:B37"/>
    <mergeCell ref="E37:F37"/>
    <mergeCell ref="A28:B28"/>
    <mergeCell ref="E28:F28"/>
    <mergeCell ref="I28:J28"/>
    <mergeCell ref="M28:N28"/>
    <mergeCell ref="M37:N37"/>
    <mergeCell ref="B30:E30"/>
    <mergeCell ref="J30:M30"/>
    <mergeCell ref="B31:E31"/>
    <mergeCell ref="J31:M31"/>
    <mergeCell ref="C33:D33"/>
    <mergeCell ref="B22:E22"/>
    <mergeCell ref="J22:M22"/>
    <mergeCell ref="C24:D24"/>
    <mergeCell ref="K24:L24"/>
    <mergeCell ref="A27:B27"/>
    <mergeCell ref="E27:F27"/>
    <mergeCell ref="I27:J27"/>
    <mergeCell ref="M27:N27"/>
    <mergeCell ref="A19:B19"/>
    <mergeCell ref="E19:F19"/>
    <mergeCell ref="I19:J19"/>
    <mergeCell ref="M19:N19"/>
    <mergeCell ref="B21:E21"/>
    <mergeCell ref="J21:M21"/>
    <mergeCell ref="B13:E13"/>
    <mergeCell ref="J13:M13"/>
    <mergeCell ref="C15:D15"/>
    <mergeCell ref="K15:L15"/>
    <mergeCell ref="A18:B18"/>
    <mergeCell ref="E18:F18"/>
    <mergeCell ref="I18:J18"/>
    <mergeCell ref="M18:N18"/>
    <mergeCell ref="A1:N1"/>
    <mergeCell ref="G6:H6"/>
    <mergeCell ref="F3:I3"/>
    <mergeCell ref="F4:I4"/>
    <mergeCell ref="B12:E12"/>
    <mergeCell ref="J12:M12"/>
    <mergeCell ref="E9:F9"/>
    <mergeCell ref="I9:J9"/>
    <mergeCell ref="E10:F10"/>
    <mergeCell ref="I10:J10"/>
  </mergeCells>
  <printOptions horizontalCentered="1"/>
  <pageMargins left="0.15748031496062992" right="0.2362204724409449" top="0.2362204724409449" bottom="0.2362204724409449" header="0.15748031496062992" footer="0.1968503937007874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1"/>
  <sheetViews>
    <sheetView zoomScalePageLayoutView="0" workbookViewId="0" topLeftCell="A1">
      <selection activeCell="H15" sqref="H15:J15"/>
    </sheetView>
  </sheetViews>
  <sheetFormatPr defaultColWidth="9.00390625" defaultRowHeight="13.5"/>
  <cols>
    <col min="1" max="1" width="14.25390625" style="42" customWidth="1"/>
    <col min="2" max="12" width="4.50390625" style="48" customWidth="1"/>
    <col min="13" max="13" width="4.625" style="48" customWidth="1"/>
    <col min="14" max="15" width="4.375" style="48" customWidth="1"/>
    <col min="16" max="16" width="5.00390625" style="48" customWidth="1"/>
    <col min="17" max="20" width="5.125" style="48" customWidth="1"/>
    <col min="21" max="21" width="4.125" style="48" customWidth="1"/>
    <col min="22" max="22" width="4.125" style="49" customWidth="1"/>
    <col min="23" max="23" width="4.125" style="50" customWidth="1"/>
    <col min="24" max="24" width="2.875" style="50" bestFit="1" customWidth="1"/>
    <col min="25" max="25" width="3.25390625" style="49" bestFit="1" customWidth="1"/>
    <col min="26" max="26" width="3.25390625" style="50" bestFit="1" customWidth="1"/>
    <col min="27" max="27" width="2.875" style="50" bestFit="1" customWidth="1"/>
    <col min="28" max="28" width="3.25390625" style="49" bestFit="1" customWidth="1"/>
    <col min="29" max="29" width="3.25390625" style="50" bestFit="1" customWidth="1"/>
    <col min="30" max="30" width="2.875" style="50" bestFit="1" customWidth="1"/>
    <col min="31" max="31" width="3.25390625" style="49" bestFit="1" customWidth="1"/>
    <col min="32" max="32" width="3.25390625" style="50" bestFit="1" customWidth="1"/>
    <col min="33" max="33" width="2.875" style="42" bestFit="1" customWidth="1"/>
    <col min="34" max="16384" width="9.00390625" style="42" customWidth="1"/>
  </cols>
  <sheetData>
    <row r="1" spans="1:32" ht="27" customHeight="1">
      <c r="A1" s="327" t="s">
        <v>44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0"/>
      <c r="V1" s="30"/>
      <c r="W1" s="31"/>
      <c r="X1" s="31"/>
      <c r="Y1" s="30"/>
      <c r="Z1" s="31"/>
      <c r="AA1" s="31"/>
      <c r="AB1" s="30"/>
      <c r="AC1" s="31"/>
      <c r="AD1" s="31"/>
      <c r="AE1" s="30"/>
      <c r="AF1" s="31"/>
    </row>
    <row r="2" spans="2:33" s="43" customFormat="1" ht="9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5"/>
      <c r="W2" s="46"/>
      <c r="X2" s="46"/>
      <c r="Y2" s="45"/>
      <c r="Z2" s="46"/>
      <c r="AA2" s="46"/>
      <c r="AB2" s="45"/>
      <c r="AC2" s="46"/>
      <c r="AD2" s="46"/>
      <c r="AE2" s="47"/>
      <c r="AF2" s="47"/>
      <c r="AG2" s="47"/>
    </row>
    <row r="3" ht="14.25" thickBot="1"/>
    <row r="4" spans="1:28" ht="59.25" customHeight="1" thickBot="1">
      <c r="A4" s="13" t="s">
        <v>41</v>
      </c>
      <c r="B4" s="335" t="s">
        <v>52</v>
      </c>
      <c r="C4" s="336"/>
      <c r="D4" s="337"/>
      <c r="E4" s="338" t="s">
        <v>53</v>
      </c>
      <c r="F4" s="338"/>
      <c r="G4" s="338"/>
      <c r="H4" s="335" t="s">
        <v>54</v>
      </c>
      <c r="I4" s="336"/>
      <c r="J4" s="337"/>
      <c r="K4" s="16" t="s">
        <v>1</v>
      </c>
      <c r="L4" s="15" t="s">
        <v>2</v>
      </c>
      <c r="M4" s="14" t="s">
        <v>3</v>
      </c>
      <c r="N4" s="14" t="s">
        <v>4</v>
      </c>
      <c r="O4" s="14" t="s">
        <v>5</v>
      </c>
      <c r="P4" s="14" t="s">
        <v>6</v>
      </c>
      <c r="Q4" s="17" t="s">
        <v>7</v>
      </c>
      <c r="R4" s="51"/>
      <c r="S4" s="45" t="s">
        <v>1</v>
      </c>
      <c r="T4" s="46" t="s">
        <v>2</v>
      </c>
      <c r="U4" s="52"/>
      <c r="V4" s="53" t="s">
        <v>1</v>
      </c>
      <c r="W4" s="52" t="s">
        <v>2</v>
      </c>
      <c r="X4" s="52"/>
      <c r="Y4" s="53" t="s">
        <v>1</v>
      </c>
      <c r="Z4" s="52" t="s">
        <v>2</v>
      </c>
      <c r="AA4" s="52"/>
      <c r="AB4" s="53"/>
    </row>
    <row r="5" spans="1:28" ht="17.25" customHeight="1" thickTop="1">
      <c r="A5" s="346" t="str">
        <f>B4</f>
        <v>Selfish LOOP</v>
      </c>
      <c r="B5" s="153"/>
      <c r="C5" s="154"/>
      <c r="D5" s="155"/>
      <c r="E5" s="156">
        <v>13</v>
      </c>
      <c r="F5" s="154"/>
      <c r="G5" s="157">
        <v>11</v>
      </c>
      <c r="H5" s="158">
        <v>11</v>
      </c>
      <c r="I5" s="154"/>
      <c r="J5" s="159">
        <v>1</v>
      </c>
      <c r="K5" s="348">
        <f>SUM(U5,X5,AA5,AD5)</f>
        <v>2</v>
      </c>
      <c r="L5" s="350">
        <v>0</v>
      </c>
      <c r="M5" s="350">
        <f>SUM(S5:S7)-SUM(T5:T7)+SUM(V5:V7)-SUM(W5:W7)+SUM(Y5:Y7)-SUM(Z5:Z7)+SUM(AB5:AB7)-SUM(AC5:AC7)</f>
        <v>4</v>
      </c>
      <c r="N5" s="350">
        <f>O5-P5</f>
        <v>21</v>
      </c>
      <c r="O5" s="350">
        <f>SUM(,E5:E7,H5:H7)</f>
        <v>46</v>
      </c>
      <c r="P5" s="350">
        <f>SUM(G5:G7,J5:J7)</f>
        <v>25</v>
      </c>
      <c r="Q5" s="351">
        <v>1</v>
      </c>
      <c r="R5" s="51"/>
      <c r="S5" s="45">
        <f aca="true" t="shared" si="0" ref="S5:S13">IF(B5&gt;D5,1,0)</f>
        <v>0</v>
      </c>
      <c r="T5" s="46">
        <f aca="true" t="shared" si="1" ref="T5:T13">IF(B5&lt;D5,1,0)</f>
        <v>0</v>
      </c>
      <c r="U5" s="52">
        <f>IF(SUM(S5:S7)&gt;SUM(T5:T7),1,0)</f>
        <v>0</v>
      </c>
      <c r="V5" s="53">
        <f aca="true" t="shared" si="2" ref="V5:V13">IF(E5&gt;G5,1,0)</f>
        <v>1</v>
      </c>
      <c r="W5" s="52">
        <f aca="true" t="shared" si="3" ref="W5:W13">IF(E5&lt;G5,1,0)</f>
        <v>0</v>
      </c>
      <c r="X5" s="52">
        <f>IF(SUM(V5:V7)&gt;SUM(W5:W7),1,0)</f>
        <v>1</v>
      </c>
      <c r="Y5" s="53">
        <f aca="true" t="shared" si="4" ref="Y5:Y13">IF(H5&gt;J5,1,0)</f>
        <v>1</v>
      </c>
      <c r="Z5" s="52">
        <f aca="true" t="shared" si="5" ref="Z5:Z13">IF(H5&lt;J5,1,0)</f>
        <v>0</v>
      </c>
      <c r="AA5" s="52">
        <f>IF(SUM(Y5:Y7)&gt;SUM(Z5:Z7),1,0)</f>
        <v>1</v>
      </c>
      <c r="AB5" s="53"/>
    </row>
    <row r="6" spans="1:28" ht="17.25" customHeight="1">
      <c r="A6" s="347"/>
      <c r="B6" s="160"/>
      <c r="C6" s="161"/>
      <c r="D6" s="162"/>
      <c r="E6" s="163"/>
      <c r="F6" s="161" t="s">
        <v>124</v>
      </c>
      <c r="G6" s="164"/>
      <c r="H6" s="165"/>
      <c r="I6" s="161" t="s">
        <v>124</v>
      </c>
      <c r="J6" s="166"/>
      <c r="K6" s="349"/>
      <c r="L6" s="344"/>
      <c r="M6" s="344"/>
      <c r="N6" s="344"/>
      <c r="O6" s="344"/>
      <c r="P6" s="344"/>
      <c r="Q6" s="352"/>
      <c r="R6" s="51"/>
      <c r="S6" s="45">
        <f t="shared" si="0"/>
        <v>0</v>
      </c>
      <c r="T6" s="46">
        <f t="shared" si="1"/>
        <v>0</v>
      </c>
      <c r="U6" s="52"/>
      <c r="V6" s="53">
        <f t="shared" si="2"/>
        <v>0</v>
      </c>
      <c r="W6" s="52">
        <f t="shared" si="3"/>
        <v>0</v>
      </c>
      <c r="X6" s="52"/>
      <c r="Y6" s="53">
        <f t="shared" si="4"/>
        <v>0</v>
      </c>
      <c r="Z6" s="52">
        <f t="shared" si="5"/>
        <v>0</v>
      </c>
      <c r="AA6" s="52"/>
      <c r="AB6" s="53"/>
    </row>
    <row r="7" spans="1:28" ht="17.25" customHeight="1">
      <c r="A7" s="347"/>
      <c r="B7" s="167"/>
      <c r="C7" s="168"/>
      <c r="D7" s="169"/>
      <c r="E7" s="170">
        <v>11</v>
      </c>
      <c r="F7" s="168"/>
      <c r="G7" s="171">
        <v>7</v>
      </c>
      <c r="H7" s="172">
        <v>11</v>
      </c>
      <c r="I7" s="168"/>
      <c r="J7" s="173">
        <v>6</v>
      </c>
      <c r="K7" s="333"/>
      <c r="L7" s="328"/>
      <c r="M7" s="328"/>
      <c r="N7" s="328"/>
      <c r="O7" s="328"/>
      <c r="P7" s="328"/>
      <c r="Q7" s="353"/>
      <c r="R7" s="51"/>
      <c r="S7" s="45">
        <f t="shared" si="0"/>
        <v>0</v>
      </c>
      <c r="T7" s="46">
        <f t="shared" si="1"/>
        <v>0</v>
      </c>
      <c r="U7" s="52"/>
      <c r="V7" s="53">
        <f t="shared" si="2"/>
        <v>1</v>
      </c>
      <c r="W7" s="52">
        <f t="shared" si="3"/>
        <v>0</v>
      </c>
      <c r="X7" s="52"/>
      <c r="Y7" s="53">
        <f t="shared" si="4"/>
        <v>1</v>
      </c>
      <c r="Z7" s="52">
        <f t="shared" si="5"/>
        <v>0</v>
      </c>
      <c r="AA7" s="52"/>
      <c r="AB7" s="53"/>
    </row>
    <row r="8" spans="1:28" ht="17.25" customHeight="1">
      <c r="A8" s="354" t="str">
        <f>E4</f>
        <v>SUNSHINE</v>
      </c>
      <c r="B8" s="174">
        <f>G5</f>
        <v>11</v>
      </c>
      <c r="C8" s="175"/>
      <c r="D8" s="176">
        <f>E5</f>
        <v>13</v>
      </c>
      <c r="E8" s="177"/>
      <c r="F8" s="175"/>
      <c r="G8" s="178"/>
      <c r="H8" s="179">
        <v>11</v>
      </c>
      <c r="I8" s="175"/>
      <c r="J8" s="180">
        <v>3</v>
      </c>
      <c r="K8" s="356">
        <f>SUM(U8,X8,AA8,AD8)</f>
        <v>1</v>
      </c>
      <c r="L8" s="343">
        <v>1</v>
      </c>
      <c r="M8" s="343">
        <f>SUM(S8:S10)-SUM(T8:T10)+SUM(V8:V10)-SUM(W8:W10)+SUM(Y8:Y10)-SUM(Z8:Z10)+SUM(AB8:AB10)-SUM(AC8:AC10)</f>
        <v>0</v>
      </c>
      <c r="N8" s="343">
        <f>O8-P8</f>
        <v>7</v>
      </c>
      <c r="O8" s="343">
        <f>SUM(,B8:B10,H8:H10)</f>
        <v>40</v>
      </c>
      <c r="P8" s="343">
        <f>SUM(D8:D10,J8:J10)</f>
        <v>33</v>
      </c>
      <c r="Q8" s="357">
        <v>2</v>
      </c>
      <c r="R8" s="51"/>
      <c r="S8" s="45">
        <f t="shared" si="0"/>
        <v>0</v>
      </c>
      <c r="T8" s="46">
        <f t="shared" si="1"/>
        <v>1</v>
      </c>
      <c r="U8" s="52">
        <f>IF(SUM(S8:S10)&gt;SUM(T8:T10),1,0)</f>
        <v>0</v>
      </c>
      <c r="V8" s="53">
        <f t="shared" si="2"/>
        <v>0</v>
      </c>
      <c r="W8" s="52">
        <f t="shared" si="3"/>
        <v>0</v>
      </c>
      <c r="X8" s="52">
        <f>IF(SUM(V8:V10)&gt;SUM(W8:W10),1,0)</f>
        <v>0</v>
      </c>
      <c r="Y8" s="53">
        <f t="shared" si="4"/>
        <v>1</v>
      </c>
      <c r="Z8" s="52">
        <f t="shared" si="5"/>
        <v>0</v>
      </c>
      <c r="AA8" s="52">
        <f>IF(SUM(Y8:Y10)&gt;SUM(Z8:Z10),1,0)</f>
        <v>1</v>
      </c>
      <c r="AB8" s="53"/>
    </row>
    <row r="9" spans="1:28" ht="17.25" customHeight="1">
      <c r="A9" s="347"/>
      <c r="B9" s="160">
        <f>G6</f>
        <v>0</v>
      </c>
      <c r="C9" s="161" t="s">
        <v>125</v>
      </c>
      <c r="D9" s="162">
        <f>E6</f>
        <v>0</v>
      </c>
      <c r="E9" s="163"/>
      <c r="F9" s="161"/>
      <c r="G9" s="164"/>
      <c r="H9" s="165"/>
      <c r="I9" s="161" t="s">
        <v>124</v>
      </c>
      <c r="J9" s="166"/>
      <c r="K9" s="349"/>
      <c r="L9" s="344"/>
      <c r="M9" s="344"/>
      <c r="N9" s="344"/>
      <c r="O9" s="344"/>
      <c r="P9" s="344"/>
      <c r="Q9" s="352"/>
      <c r="R9" s="51"/>
      <c r="S9" s="45">
        <f t="shared" si="0"/>
        <v>0</v>
      </c>
      <c r="T9" s="46">
        <f t="shared" si="1"/>
        <v>0</v>
      </c>
      <c r="U9" s="52"/>
      <c r="V9" s="53">
        <f t="shared" si="2"/>
        <v>0</v>
      </c>
      <c r="W9" s="52">
        <f t="shared" si="3"/>
        <v>0</v>
      </c>
      <c r="X9" s="52"/>
      <c r="Y9" s="53">
        <f t="shared" si="4"/>
        <v>0</v>
      </c>
      <c r="Z9" s="52">
        <f t="shared" si="5"/>
        <v>0</v>
      </c>
      <c r="AA9" s="52"/>
      <c r="AB9" s="53"/>
    </row>
    <row r="10" spans="1:28" ht="17.25" customHeight="1">
      <c r="A10" s="355"/>
      <c r="B10" s="181">
        <f>G7</f>
        <v>7</v>
      </c>
      <c r="C10" s="182"/>
      <c r="D10" s="183">
        <f>E7</f>
        <v>11</v>
      </c>
      <c r="E10" s="184"/>
      <c r="F10" s="182"/>
      <c r="G10" s="185"/>
      <c r="H10" s="186">
        <v>11</v>
      </c>
      <c r="I10" s="182"/>
      <c r="J10" s="187">
        <v>6</v>
      </c>
      <c r="K10" s="333"/>
      <c r="L10" s="328"/>
      <c r="M10" s="328"/>
      <c r="N10" s="328"/>
      <c r="O10" s="328"/>
      <c r="P10" s="328"/>
      <c r="Q10" s="353"/>
      <c r="R10" s="51"/>
      <c r="S10" s="45">
        <f t="shared" si="0"/>
        <v>0</v>
      </c>
      <c r="T10" s="46">
        <f t="shared" si="1"/>
        <v>1</v>
      </c>
      <c r="U10" s="52"/>
      <c r="V10" s="53">
        <f t="shared" si="2"/>
        <v>0</v>
      </c>
      <c r="W10" s="52">
        <f t="shared" si="3"/>
        <v>0</v>
      </c>
      <c r="X10" s="52"/>
      <c r="Y10" s="53">
        <f t="shared" si="4"/>
        <v>1</v>
      </c>
      <c r="Z10" s="52">
        <f t="shared" si="5"/>
        <v>0</v>
      </c>
      <c r="AA10" s="52"/>
      <c r="AB10" s="53"/>
    </row>
    <row r="11" spans="1:28" ht="17.25" customHeight="1">
      <c r="A11" s="347" t="str">
        <f>H4</f>
        <v>ザワーズＡ</v>
      </c>
      <c r="B11" s="188">
        <f>J5</f>
        <v>1</v>
      </c>
      <c r="C11" s="189"/>
      <c r="D11" s="190">
        <f>H5</f>
        <v>11</v>
      </c>
      <c r="E11" s="191">
        <f>J8</f>
        <v>3</v>
      </c>
      <c r="F11" s="189"/>
      <c r="G11" s="192">
        <f>H8</f>
        <v>11</v>
      </c>
      <c r="H11" s="193"/>
      <c r="I11" s="189"/>
      <c r="J11" s="194"/>
      <c r="K11" s="356">
        <f>SUM(U11,X11,AA11,AD11)</f>
        <v>0</v>
      </c>
      <c r="L11" s="343">
        <v>2</v>
      </c>
      <c r="M11" s="343">
        <f>SUM(S11:S13)-SUM(T11:T13)+SUM(V11:V13)-SUM(W11:W13)+SUM(Y11:Y13)-SUM(Z11:Z13)+SUM(AB11:AB13)-SUM(AC11:AC13)</f>
        <v>-4</v>
      </c>
      <c r="N11" s="343">
        <f>O11-P11</f>
        <v>-28</v>
      </c>
      <c r="O11" s="343">
        <f>SUM(,E11:E13,B11:B13)</f>
        <v>16</v>
      </c>
      <c r="P11" s="343">
        <f>SUM(D11:D13,G11:G13)</f>
        <v>44</v>
      </c>
      <c r="Q11" s="357">
        <v>3</v>
      </c>
      <c r="R11" s="51"/>
      <c r="S11" s="45">
        <f t="shared" si="0"/>
        <v>0</v>
      </c>
      <c r="T11" s="46">
        <f t="shared" si="1"/>
        <v>1</v>
      </c>
      <c r="U11" s="52">
        <f>IF(SUM(S11:S13)&gt;SUM(T11:T13),1,0)</f>
        <v>0</v>
      </c>
      <c r="V11" s="53">
        <f t="shared" si="2"/>
        <v>0</v>
      </c>
      <c r="W11" s="52">
        <f t="shared" si="3"/>
        <v>1</v>
      </c>
      <c r="X11" s="52">
        <f>IF(SUM(V11:V13)&gt;SUM(W11:W13),1,0)</f>
        <v>0</v>
      </c>
      <c r="Y11" s="53">
        <f t="shared" si="4"/>
        <v>0</v>
      </c>
      <c r="Z11" s="52">
        <f t="shared" si="5"/>
        <v>0</v>
      </c>
      <c r="AA11" s="52">
        <f>IF(SUM(Y11:Y13)&gt;SUM(Z11:Z13),1,0)</f>
        <v>0</v>
      </c>
      <c r="AB11" s="53"/>
    </row>
    <row r="12" spans="1:28" ht="17.25" customHeight="1">
      <c r="A12" s="347"/>
      <c r="B12" s="195">
        <f>J6</f>
        <v>0</v>
      </c>
      <c r="C12" s="161" t="s">
        <v>125</v>
      </c>
      <c r="D12" s="196">
        <f>H6</f>
        <v>0</v>
      </c>
      <c r="E12" s="197">
        <f>J9</f>
        <v>0</v>
      </c>
      <c r="F12" s="161" t="s">
        <v>125</v>
      </c>
      <c r="G12" s="198">
        <f>H9</f>
        <v>0</v>
      </c>
      <c r="H12" s="165"/>
      <c r="I12" s="161"/>
      <c r="J12" s="166"/>
      <c r="K12" s="349"/>
      <c r="L12" s="344"/>
      <c r="M12" s="344"/>
      <c r="N12" s="344"/>
      <c r="O12" s="344"/>
      <c r="P12" s="344"/>
      <c r="Q12" s="352"/>
      <c r="R12" s="51"/>
      <c r="S12" s="45">
        <f t="shared" si="0"/>
        <v>0</v>
      </c>
      <c r="T12" s="46">
        <f t="shared" si="1"/>
        <v>0</v>
      </c>
      <c r="U12" s="52"/>
      <c r="V12" s="53">
        <f t="shared" si="2"/>
        <v>0</v>
      </c>
      <c r="W12" s="52">
        <f t="shared" si="3"/>
        <v>0</v>
      </c>
      <c r="X12" s="52"/>
      <c r="Y12" s="53">
        <f t="shared" si="4"/>
        <v>0</v>
      </c>
      <c r="Z12" s="52">
        <f t="shared" si="5"/>
        <v>0</v>
      </c>
      <c r="AA12" s="52"/>
      <c r="AB12" s="53"/>
    </row>
    <row r="13" spans="1:28" ht="17.25" customHeight="1" thickBot="1">
      <c r="A13" s="358"/>
      <c r="B13" s="199">
        <f>J7</f>
        <v>6</v>
      </c>
      <c r="C13" s="200"/>
      <c r="D13" s="201">
        <f>H7</f>
        <v>11</v>
      </c>
      <c r="E13" s="202">
        <f>J10</f>
        <v>6</v>
      </c>
      <c r="F13" s="200"/>
      <c r="G13" s="203">
        <f>H10</f>
        <v>11</v>
      </c>
      <c r="H13" s="204"/>
      <c r="I13" s="200"/>
      <c r="J13" s="205"/>
      <c r="K13" s="359"/>
      <c r="L13" s="345"/>
      <c r="M13" s="345"/>
      <c r="N13" s="345"/>
      <c r="O13" s="345"/>
      <c r="P13" s="345"/>
      <c r="Q13" s="360"/>
      <c r="R13" s="51"/>
      <c r="S13" s="45">
        <f t="shared" si="0"/>
        <v>0</v>
      </c>
      <c r="T13" s="46">
        <f t="shared" si="1"/>
        <v>1</v>
      </c>
      <c r="U13" s="52"/>
      <c r="V13" s="53">
        <f t="shared" si="2"/>
        <v>0</v>
      </c>
      <c r="W13" s="52">
        <f t="shared" si="3"/>
        <v>1</v>
      </c>
      <c r="X13" s="52"/>
      <c r="Y13" s="53">
        <f t="shared" si="4"/>
        <v>0</v>
      </c>
      <c r="Z13" s="52">
        <f t="shared" si="5"/>
        <v>0</v>
      </c>
      <c r="AA13" s="52"/>
      <c r="AB13" s="53"/>
    </row>
    <row r="14" ht="30" customHeight="1" thickBot="1"/>
    <row r="15" spans="1:33" ht="59.25" customHeight="1" thickBot="1">
      <c r="A15" s="32" t="s">
        <v>42</v>
      </c>
      <c r="B15" s="361" t="s">
        <v>45</v>
      </c>
      <c r="C15" s="362"/>
      <c r="D15" s="363"/>
      <c r="E15" s="364" t="s">
        <v>46</v>
      </c>
      <c r="F15" s="364"/>
      <c r="G15" s="364"/>
      <c r="H15" s="361" t="s">
        <v>164</v>
      </c>
      <c r="I15" s="362"/>
      <c r="J15" s="363"/>
      <c r="K15" s="364" t="s">
        <v>48</v>
      </c>
      <c r="L15" s="364"/>
      <c r="M15" s="364"/>
      <c r="N15" s="33" t="s">
        <v>1</v>
      </c>
      <c r="O15" s="34" t="s">
        <v>2</v>
      </c>
      <c r="P15" s="35" t="s">
        <v>3</v>
      </c>
      <c r="Q15" s="35" t="s">
        <v>4</v>
      </c>
      <c r="R15" s="35" t="s">
        <v>5</v>
      </c>
      <c r="S15" s="35" t="s">
        <v>6</v>
      </c>
      <c r="T15" s="36" t="s">
        <v>7</v>
      </c>
      <c r="U15" s="44"/>
      <c r="V15" s="45" t="s">
        <v>1</v>
      </c>
      <c r="W15" s="46" t="s">
        <v>2</v>
      </c>
      <c r="X15" s="46"/>
      <c r="Y15" s="45" t="s">
        <v>1</v>
      </c>
      <c r="Z15" s="46" t="s">
        <v>2</v>
      </c>
      <c r="AA15" s="46"/>
      <c r="AB15" s="45" t="s">
        <v>1</v>
      </c>
      <c r="AC15" s="46" t="s">
        <v>2</v>
      </c>
      <c r="AD15" s="46"/>
      <c r="AE15" s="45" t="s">
        <v>1</v>
      </c>
      <c r="AF15" s="46" t="s">
        <v>2</v>
      </c>
      <c r="AG15" s="47"/>
    </row>
    <row r="16" spans="1:33" ht="17.25" customHeight="1" thickTop="1">
      <c r="A16" s="330" t="str">
        <f>B15</f>
        <v>雅</v>
      </c>
      <c r="B16" s="158"/>
      <c r="C16" s="154"/>
      <c r="D16" s="155"/>
      <c r="E16" s="156">
        <v>14</v>
      </c>
      <c r="F16" s="154"/>
      <c r="G16" s="157">
        <v>12</v>
      </c>
      <c r="H16" s="156">
        <v>12</v>
      </c>
      <c r="I16" s="154"/>
      <c r="J16" s="157">
        <v>14</v>
      </c>
      <c r="K16" s="158">
        <v>11</v>
      </c>
      <c r="L16" s="154"/>
      <c r="M16" s="157">
        <v>6</v>
      </c>
      <c r="N16" s="333">
        <f>SUM(X16,AA16,AD16,AG16)</f>
        <v>1</v>
      </c>
      <c r="O16" s="328">
        <v>2</v>
      </c>
      <c r="P16" s="328">
        <f>SUM(V16:V18)-SUM(W16:W18)+SUM(Y16:Y18)-SUM(Z16:Z18)+SUM(AB16:AB18)-SUM(AC16:AC18)+SUM(AE16:AE18)-SUM(AF16:AF18)</f>
        <v>0</v>
      </c>
      <c r="Q16" s="328">
        <f>R16-S16</f>
        <v>4</v>
      </c>
      <c r="R16" s="328">
        <f>SUM(B16:B18,E16:E18,H16:H18,K16:K18)</f>
        <v>89</v>
      </c>
      <c r="S16" s="328">
        <f>SUM(D16:D18,G16:G18,J16:J18,M16:M18)</f>
        <v>85</v>
      </c>
      <c r="T16" s="353">
        <v>4</v>
      </c>
      <c r="U16" s="44"/>
      <c r="V16" s="45">
        <f aca="true" t="shared" si="6" ref="V16:V27">IF(B16&gt;D16,1,0)</f>
        <v>0</v>
      </c>
      <c r="W16" s="46">
        <f aca="true" t="shared" si="7" ref="W16:W27">IF(B16&lt;D16,1,0)</f>
        <v>0</v>
      </c>
      <c r="X16" s="46">
        <f>IF(SUM(V16:V18)&gt;SUM(W16:W18),1,0)</f>
        <v>0</v>
      </c>
      <c r="Y16" s="45">
        <f aca="true" t="shared" si="8" ref="Y16:Y27">IF(E16&gt;G16,1,0)</f>
        <v>1</v>
      </c>
      <c r="Z16" s="46">
        <f aca="true" t="shared" si="9" ref="Z16:Z27">IF(E16&lt;G16,1,0)</f>
        <v>0</v>
      </c>
      <c r="AA16" s="46">
        <f>IF(SUM(Y16:Y18)&gt;SUM(Z16:Z18),1,0)</f>
        <v>0</v>
      </c>
      <c r="AB16" s="45">
        <f aca="true" t="shared" si="10" ref="AB16:AB27">IF(H16&gt;J16,1,0)</f>
        <v>0</v>
      </c>
      <c r="AC16" s="46">
        <f aca="true" t="shared" si="11" ref="AC16:AC27">IF(H16&lt;J16,1,0)</f>
        <v>1</v>
      </c>
      <c r="AD16" s="46">
        <f>IF(SUM(AB16:AB18)&gt;SUM(AC16:AC18),1,0)</f>
        <v>0</v>
      </c>
      <c r="AE16" s="45">
        <f aca="true" t="shared" si="12" ref="AE16:AE27">IF(K16&gt;M16,1,0)</f>
        <v>1</v>
      </c>
      <c r="AF16" s="46">
        <f aca="true" t="shared" si="13" ref="AF16:AF27">IF(K16&lt;M16,1,0)</f>
        <v>0</v>
      </c>
      <c r="AG16" s="46">
        <f>IF(SUM(AE16:AE18)&gt;SUM(AF16:AF18),1,0)</f>
        <v>1</v>
      </c>
    </row>
    <row r="17" spans="1:33" ht="17.25" customHeight="1">
      <c r="A17" s="331"/>
      <c r="B17" s="165"/>
      <c r="C17" s="161"/>
      <c r="D17" s="162"/>
      <c r="E17" s="163">
        <v>10</v>
      </c>
      <c r="F17" s="161" t="s">
        <v>125</v>
      </c>
      <c r="G17" s="164">
        <v>12</v>
      </c>
      <c r="H17" s="163">
        <v>11</v>
      </c>
      <c r="I17" s="161" t="s">
        <v>125</v>
      </c>
      <c r="J17" s="164">
        <v>9</v>
      </c>
      <c r="K17" s="165"/>
      <c r="L17" s="161" t="s">
        <v>124</v>
      </c>
      <c r="M17" s="164"/>
      <c r="N17" s="334"/>
      <c r="O17" s="329"/>
      <c r="P17" s="329"/>
      <c r="Q17" s="329"/>
      <c r="R17" s="329"/>
      <c r="S17" s="329"/>
      <c r="T17" s="365"/>
      <c r="U17" s="44"/>
      <c r="V17" s="45">
        <f t="shared" si="6"/>
        <v>0</v>
      </c>
      <c r="W17" s="46">
        <f t="shared" si="7"/>
        <v>0</v>
      </c>
      <c r="X17" s="46"/>
      <c r="Y17" s="45">
        <f t="shared" si="8"/>
        <v>0</v>
      </c>
      <c r="Z17" s="46">
        <f t="shared" si="9"/>
        <v>1</v>
      </c>
      <c r="AA17" s="46"/>
      <c r="AB17" s="45">
        <f t="shared" si="10"/>
        <v>1</v>
      </c>
      <c r="AC17" s="46">
        <f t="shared" si="11"/>
        <v>0</v>
      </c>
      <c r="AD17" s="46"/>
      <c r="AE17" s="45">
        <f t="shared" si="12"/>
        <v>0</v>
      </c>
      <c r="AF17" s="46">
        <f t="shared" si="13"/>
        <v>0</v>
      </c>
      <c r="AG17" s="47"/>
    </row>
    <row r="18" spans="1:33" ht="17.25" customHeight="1">
      <c r="A18" s="332"/>
      <c r="B18" s="172"/>
      <c r="C18" s="168"/>
      <c r="D18" s="169"/>
      <c r="E18" s="170">
        <v>10</v>
      </c>
      <c r="F18" s="168"/>
      <c r="G18" s="171">
        <v>12</v>
      </c>
      <c r="H18" s="170">
        <v>10</v>
      </c>
      <c r="I18" s="168"/>
      <c r="J18" s="171">
        <v>12</v>
      </c>
      <c r="K18" s="172">
        <v>11</v>
      </c>
      <c r="L18" s="168"/>
      <c r="M18" s="171">
        <v>8</v>
      </c>
      <c r="N18" s="334"/>
      <c r="O18" s="329"/>
      <c r="P18" s="329"/>
      <c r="Q18" s="329"/>
      <c r="R18" s="329"/>
      <c r="S18" s="329"/>
      <c r="T18" s="365"/>
      <c r="U18" s="44"/>
      <c r="V18" s="45">
        <f t="shared" si="6"/>
        <v>0</v>
      </c>
      <c r="W18" s="46">
        <f t="shared" si="7"/>
        <v>0</v>
      </c>
      <c r="X18" s="46"/>
      <c r="Y18" s="45">
        <f t="shared" si="8"/>
        <v>0</v>
      </c>
      <c r="Z18" s="46">
        <f t="shared" si="9"/>
        <v>1</v>
      </c>
      <c r="AA18" s="46"/>
      <c r="AB18" s="45">
        <f t="shared" si="10"/>
        <v>0</v>
      </c>
      <c r="AC18" s="46">
        <f t="shared" si="11"/>
        <v>1</v>
      </c>
      <c r="AD18" s="46"/>
      <c r="AE18" s="45">
        <f t="shared" si="12"/>
        <v>1</v>
      </c>
      <c r="AF18" s="46">
        <f t="shared" si="13"/>
        <v>0</v>
      </c>
      <c r="AG18" s="47"/>
    </row>
    <row r="19" spans="1:33" ht="17.25" customHeight="1">
      <c r="A19" s="331" t="str">
        <f>E15</f>
        <v>SHEM+Ｄ</v>
      </c>
      <c r="B19" s="174">
        <f>G16</f>
        <v>12</v>
      </c>
      <c r="C19" s="175"/>
      <c r="D19" s="176">
        <f>E16</f>
        <v>14</v>
      </c>
      <c r="E19" s="177"/>
      <c r="F19" s="175"/>
      <c r="G19" s="178"/>
      <c r="H19" s="177">
        <v>5</v>
      </c>
      <c r="I19" s="175"/>
      <c r="J19" s="178">
        <v>11</v>
      </c>
      <c r="K19" s="179">
        <v>11</v>
      </c>
      <c r="L19" s="175"/>
      <c r="M19" s="180">
        <v>6</v>
      </c>
      <c r="N19" s="334">
        <f>SUM(X19,AA19,AD19,AG19)</f>
        <v>1</v>
      </c>
      <c r="O19" s="329">
        <v>2</v>
      </c>
      <c r="P19" s="328">
        <f>SUM(V19:V21)-SUM(W19:W21)+SUM(Y19:Y21)-SUM(Z19:Z21)+SUM(AB19:AB21)-SUM(AC19:AC21)+SUM(AE19:AE21)-SUM(AF19:AF21)</f>
        <v>-2</v>
      </c>
      <c r="Q19" s="328">
        <f>R19-S19</f>
        <v>-7</v>
      </c>
      <c r="R19" s="328">
        <f>SUM(B19:B21,E19:E21,H19:H21,K19:K21)</f>
        <v>77</v>
      </c>
      <c r="S19" s="328">
        <f>SUM(D19:D21,G19:G21,J19:J21,M19:M21)</f>
        <v>84</v>
      </c>
      <c r="T19" s="365">
        <v>3</v>
      </c>
      <c r="U19" s="44"/>
      <c r="V19" s="45">
        <f t="shared" si="6"/>
        <v>0</v>
      </c>
      <c r="W19" s="46">
        <f t="shared" si="7"/>
        <v>1</v>
      </c>
      <c r="X19" s="46">
        <f>IF(SUM(V19:V21)&gt;SUM(W19:W21),1,0)</f>
        <v>1</v>
      </c>
      <c r="Y19" s="45">
        <f t="shared" si="8"/>
        <v>0</v>
      </c>
      <c r="Z19" s="46">
        <f t="shared" si="9"/>
        <v>0</v>
      </c>
      <c r="AA19" s="46">
        <f>IF(SUM(Y19:Y21)&gt;SUM(Z19:Z21),1,0)</f>
        <v>0</v>
      </c>
      <c r="AB19" s="45">
        <f t="shared" si="10"/>
        <v>0</v>
      </c>
      <c r="AC19" s="46">
        <f t="shared" si="11"/>
        <v>1</v>
      </c>
      <c r="AD19" s="46">
        <f>IF(SUM(AB19:AB21)&gt;SUM(AC19:AC21),1,0)</f>
        <v>0</v>
      </c>
      <c r="AE19" s="45">
        <f t="shared" si="12"/>
        <v>1</v>
      </c>
      <c r="AF19" s="46">
        <f t="shared" si="13"/>
        <v>0</v>
      </c>
      <c r="AG19" s="46">
        <f>IF(SUM(AE19:AE21)&gt;SUM(AF19:AF21),1,0)</f>
        <v>0</v>
      </c>
    </row>
    <row r="20" spans="1:33" ht="17.25" customHeight="1">
      <c r="A20" s="331"/>
      <c r="B20" s="160">
        <f>G17</f>
        <v>12</v>
      </c>
      <c r="C20" s="161" t="s">
        <v>124</v>
      </c>
      <c r="D20" s="162">
        <f>E17</f>
        <v>10</v>
      </c>
      <c r="E20" s="163"/>
      <c r="F20" s="161"/>
      <c r="G20" s="164"/>
      <c r="H20" s="163"/>
      <c r="I20" s="161" t="s">
        <v>125</v>
      </c>
      <c r="J20" s="164"/>
      <c r="K20" s="165">
        <v>9</v>
      </c>
      <c r="L20" s="161" t="s">
        <v>125</v>
      </c>
      <c r="M20" s="166">
        <v>11</v>
      </c>
      <c r="N20" s="334"/>
      <c r="O20" s="329"/>
      <c r="P20" s="329"/>
      <c r="Q20" s="329"/>
      <c r="R20" s="329"/>
      <c r="S20" s="329"/>
      <c r="T20" s="365"/>
      <c r="U20" s="44"/>
      <c r="V20" s="45">
        <f t="shared" si="6"/>
        <v>1</v>
      </c>
      <c r="W20" s="46">
        <f t="shared" si="7"/>
        <v>0</v>
      </c>
      <c r="X20" s="46"/>
      <c r="Y20" s="45">
        <f t="shared" si="8"/>
        <v>0</v>
      </c>
      <c r="Z20" s="46">
        <f t="shared" si="9"/>
        <v>0</v>
      </c>
      <c r="AA20" s="46"/>
      <c r="AB20" s="45">
        <f t="shared" si="10"/>
        <v>0</v>
      </c>
      <c r="AC20" s="46">
        <f t="shared" si="11"/>
        <v>0</v>
      </c>
      <c r="AD20" s="46"/>
      <c r="AE20" s="45">
        <f t="shared" si="12"/>
        <v>0</v>
      </c>
      <c r="AF20" s="46">
        <f t="shared" si="13"/>
        <v>1</v>
      </c>
      <c r="AG20" s="47"/>
    </row>
    <row r="21" spans="1:33" ht="17.25" customHeight="1">
      <c r="A21" s="332"/>
      <c r="B21" s="181">
        <f>G18</f>
        <v>12</v>
      </c>
      <c r="C21" s="182"/>
      <c r="D21" s="183">
        <f>E18</f>
        <v>10</v>
      </c>
      <c r="E21" s="184"/>
      <c r="F21" s="182"/>
      <c r="G21" s="185"/>
      <c r="H21" s="184">
        <v>9</v>
      </c>
      <c r="I21" s="182"/>
      <c r="J21" s="185">
        <v>11</v>
      </c>
      <c r="K21" s="186">
        <v>7</v>
      </c>
      <c r="L21" s="182"/>
      <c r="M21" s="187">
        <v>11</v>
      </c>
      <c r="N21" s="334"/>
      <c r="O21" s="329"/>
      <c r="P21" s="329"/>
      <c r="Q21" s="329"/>
      <c r="R21" s="329"/>
      <c r="S21" s="329"/>
      <c r="T21" s="365"/>
      <c r="U21" s="44"/>
      <c r="V21" s="45">
        <f t="shared" si="6"/>
        <v>1</v>
      </c>
      <c r="W21" s="46">
        <f t="shared" si="7"/>
        <v>0</v>
      </c>
      <c r="X21" s="46"/>
      <c r="Y21" s="45">
        <f t="shared" si="8"/>
        <v>0</v>
      </c>
      <c r="Z21" s="46">
        <f t="shared" si="9"/>
        <v>0</v>
      </c>
      <c r="AA21" s="46"/>
      <c r="AB21" s="45">
        <f t="shared" si="10"/>
        <v>0</v>
      </c>
      <c r="AC21" s="46">
        <f t="shared" si="11"/>
        <v>1</v>
      </c>
      <c r="AD21" s="46"/>
      <c r="AE21" s="45">
        <f t="shared" si="12"/>
        <v>0</v>
      </c>
      <c r="AF21" s="46">
        <f t="shared" si="13"/>
        <v>1</v>
      </c>
      <c r="AG21" s="47"/>
    </row>
    <row r="22" spans="1:33" ht="17.25" customHeight="1">
      <c r="A22" s="339" t="str">
        <f>H15</f>
        <v>HARDTACK♀feat.YM</v>
      </c>
      <c r="B22" s="174">
        <f>J16</f>
        <v>14</v>
      </c>
      <c r="C22" s="175"/>
      <c r="D22" s="176">
        <f>H16</f>
        <v>12</v>
      </c>
      <c r="E22" s="177">
        <f>J19</f>
        <v>11</v>
      </c>
      <c r="F22" s="175"/>
      <c r="G22" s="178">
        <f>H19</f>
        <v>5</v>
      </c>
      <c r="H22" s="177"/>
      <c r="I22" s="175"/>
      <c r="J22" s="178"/>
      <c r="K22" s="179">
        <v>9</v>
      </c>
      <c r="L22" s="175"/>
      <c r="M22" s="180">
        <v>11</v>
      </c>
      <c r="N22" s="334">
        <f>SUM(X22,AA22,AD22,AG22)</f>
        <v>2</v>
      </c>
      <c r="O22" s="329">
        <v>1</v>
      </c>
      <c r="P22" s="328">
        <f>SUM(V22:V24)-SUM(W22:W24)+SUM(Y22:Y24)-SUM(Z22:Z24)+SUM(AB22:AB24)-SUM(AC22:AC24)+SUM(AE22:AE24)-SUM(AF22:AF24)</f>
        <v>1</v>
      </c>
      <c r="Q22" s="328">
        <f>R22-S22</f>
        <v>6</v>
      </c>
      <c r="R22" s="328">
        <f>SUM(B22:B24,E22:E24,H22:H24,K22:K24)</f>
        <v>75</v>
      </c>
      <c r="S22" s="328">
        <f>SUM(D22:D24,G22:G24,J22:J24,M22:M24)</f>
        <v>69</v>
      </c>
      <c r="T22" s="365">
        <v>2</v>
      </c>
      <c r="U22" s="44"/>
      <c r="V22" s="45">
        <f t="shared" si="6"/>
        <v>1</v>
      </c>
      <c r="W22" s="46">
        <f t="shared" si="7"/>
        <v>0</v>
      </c>
      <c r="X22" s="46">
        <f>IF(SUM(V22:V24)&gt;SUM(W22:W24),1,0)</f>
        <v>1</v>
      </c>
      <c r="Y22" s="45">
        <f t="shared" si="8"/>
        <v>1</v>
      </c>
      <c r="Z22" s="46">
        <f t="shared" si="9"/>
        <v>0</v>
      </c>
      <c r="AA22" s="46">
        <f>IF(SUM(Y22:Y24)&gt;SUM(Z22:Z24),1,0)</f>
        <v>1</v>
      </c>
      <c r="AB22" s="45">
        <f t="shared" si="10"/>
        <v>0</v>
      </c>
      <c r="AC22" s="46">
        <f t="shared" si="11"/>
        <v>0</v>
      </c>
      <c r="AD22" s="46">
        <f>IF(SUM(AB22:AB24)&gt;SUM(AC22:AC24),1,0)</f>
        <v>0</v>
      </c>
      <c r="AE22" s="45">
        <f t="shared" si="12"/>
        <v>0</v>
      </c>
      <c r="AF22" s="46">
        <f t="shared" si="13"/>
        <v>1</v>
      </c>
      <c r="AG22" s="46">
        <f>IF(SUM(AE22:AE24)&gt;SUM(AF22:AF24),1,0)</f>
        <v>0</v>
      </c>
    </row>
    <row r="23" spans="1:33" ht="17.25" customHeight="1">
      <c r="A23" s="331"/>
      <c r="B23" s="160">
        <f>J17</f>
        <v>9</v>
      </c>
      <c r="C23" s="161" t="s">
        <v>124</v>
      </c>
      <c r="D23" s="162">
        <f>H17</f>
        <v>11</v>
      </c>
      <c r="E23" s="197">
        <f>J20</f>
        <v>0</v>
      </c>
      <c r="F23" s="161" t="s">
        <v>124</v>
      </c>
      <c r="G23" s="198">
        <f>H20</f>
        <v>0</v>
      </c>
      <c r="H23" s="163"/>
      <c r="I23" s="161"/>
      <c r="J23" s="164"/>
      <c r="K23" s="165"/>
      <c r="L23" s="161" t="s">
        <v>125</v>
      </c>
      <c r="M23" s="166"/>
      <c r="N23" s="334"/>
      <c r="O23" s="329"/>
      <c r="P23" s="329"/>
      <c r="Q23" s="329"/>
      <c r="R23" s="329"/>
      <c r="S23" s="329"/>
      <c r="T23" s="365"/>
      <c r="U23" s="44"/>
      <c r="V23" s="45">
        <f t="shared" si="6"/>
        <v>0</v>
      </c>
      <c r="W23" s="46">
        <f t="shared" si="7"/>
        <v>1</v>
      </c>
      <c r="X23" s="46"/>
      <c r="Y23" s="45">
        <f t="shared" si="8"/>
        <v>0</v>
      </c>
      <c r="Z23" s="46">
        <f t="shared" si="9"/>
        <v>0</v>
      </c>
      <c r="AA23" s="46"/>
      <c r="AB23" s="45">
        <f t="shared" si="10"/>
        <v>0</v>
      </c>
      <c r="AC23" s="46">
        <f t="shared" si="11"/>
        <v>0</v>
      </c>
      <c r="AD23" s="46"/>
      <c r="AE23" s="45">
        <f t="shared" si="12"/>
        <v>0</v>
      </c>
      <c r="AF23" s="46">
        <f t="shared" si="13"/>
        <v>0</v>
      </c>
      <c r="AG23" s="47"/>
    </row>
    <row r="24" spans="1:33" ht="17.25" customHeight="1">
      <c r="A24" s="332"/>
      <c r="B24" s="181">
        <f>J18</f>
        <v>12</v>
      </c>
      <c r="C24" s="182"/>
      <c r="D24" s="183">
        <f>H18</f>
        <v>10</v>
      </c>
      <c r="E24" s="184">
        <f>J21</f>
        <v>11</v>
      </c>
      <c r="F24" s="182"/>
      <c r="G24" s="185">
        <f>H21</f>
        <v>9</v>
      </c>
      <c r="H24" s="184"/>
      <c r="I24" s="182"/>
      <c r="J24" s="185"/>
      <c r="K24" s="186">
        <v>9</v>
      </c>
      <c r="L24" s="182"/>
      <c r="M24" s="187">
        <v>11</v>
      </c>
      <c r="N24" s="334"/>
      <c r="O24" s="329"/>
      <c r="P24" s="329"/>
      <c r="Q24" s="329"/>
      <c r="R24" s="329"/>
      <c r="S24" s="329"/>
      <c r="T24" s="365"/>
      <c r="U24" s="44"/>
      <c r="V24" s="45">
        <f t="shared" si="6"/>
        <v>1</v>
      </c>
      <c r="W24" s="46">
        <f t="shared" si="7"/>
        <v>0</v>
      </c>
      <c r="X24" s="46"/>
      <c r="Y24" s="45">
        <f t="shared" si="8"/>
        <v>1</v>
      </c>
      <c r="Z24" s="46">
        <f t="shared" si="9"/>
        <v>0</v>
      </c>
      <c r="AA24" s="46"/>
      <c r="AB24" s="45">
        <f t="shared" si="10"/>
        <v>0</v>
      </c>
      <c r="AC24" s="46">
        <f t="shared" si="11"/>
        <v>0</v>
      </c>
      <c r="AD24" s="46"/>
      <c r="AE24" s="45">
        <f t="shared" si="12"/>
        <v>0</v>
      </c>
      <c r="AF24" s="46">
        <f t="shared" si="13"/>
        <v>1</v>
      </c>
      <c r="AG24" s="47"/>
    </row>
    <row r="25" spans="1:33" ht="17.25" customHeight="1">
      <c r="A25" s="331" t="str">
        <f>K15</f>
        <v>Ｈ</v>
      </c>
      <c r="B25" s="193">
        <f>M16</f>
        <v>6</v>
      </c>
      <c r="C25" s="189"/>
      <c r="D25" s="190">
        <f>K16</f>
        <v>11</v>
      </c>
      <c r="E25" s="191">
        <f>M19</f>
        <v>6</v>
      </c>
      <c r="F25" s="189"/>
      <c r="G25" s="192">
        <f>K19</f>
        <v>11</v>
      </c>
      <c r="H25" s="191">
        <f>M22</f>
        <v>11</v>
      </c>
      <c r="I25" s="189"/>
      <c r="J25" s="192">
        <f>K22</f>
        <v>9</v>
      </c>
      <c r="K25" s="193"/>
      <c r="L25" s="189"/>
      <c r="M25" s="192"/>
      <c r="N25" s="334">
        <f>SUM(X25,AA25,AD25,AG25)</f>
        <v>2</v>
      </c>
      <c r="O25" s="329">
        <v>1</v>
      </c>
      <c r="P25" s="343">
        <f>SUM(V25:V27)-SUM(W25:W27)+SUM(Y25:Y27)-SUM(Z25:Z27)+SUM(AB25:AB27)-SUM(AC25:AC27)+SUM(AE25:AE27)-SUM(AF25:AF27)</f>
        <v>1</v>
      </c>
      <c r="Q25" s="343">
        <f>R25-S25</f>
        <v>-3</v>
      </c>
      <c r="R25" s="343">
        <f>SUM(B25:B27,E25:E27,H25:H27,K25:K27)</f>
        <v>64</v>
      </c>
      <c r="S25" s="343">
        <f>SUM(D25:D27,G25:G27,J25:J27,M25:M27)</f>
        <v>67</v>
      </c>
      <c r="T25" s="365">
        <v>1</v>
      </c>
      <c r="U25" s="44"/>
      <c r="V25" s="45">
        <f t="shared" si="6"/>
        <v>0</v>
      </c>
      <c r="W25" s="46">
        <f t="shared" si="7"/>
        <v>1</v>
      </c>
      <c r="X25" s="46">
        <f>IF(SUM(V25:V27)&gt;SUM(W25:W27),1,0)</f>
        <v>0</v>
      </c>
      <c r="Y25" s="45">
        <f t="shared" si="8"/>
        <v>0</v>
      </c>
      <c r="Z25" s="46">
        <f t="shared" si="9"/>
        <v>1</v>
      </c>
      <c r="AA25" s="46">
        <f>IF(SUM(Y25:Y27)&gt;SUM(Z25:Z27),1,0)</f>
        <v>1</v>
      </c>
      <c r="AB25" s="45">
        <f t="shared" si="10"/>
        <v>1</v>
      </c>
      <c r="AC25" s="46">
        <f t="shared" si="11"/>
        <v>0</v>
      </c>
      <c r="AD25" s="46">
        <f>IF(SUM(AB25:AB27)&gt;SUM(AC25:AC27),1,0)</f>
        <v>1</v>
      </c>
      <c r="AE25" s="45">
        <f t="shared" si="12"/>
        <v>0</v>
      </c>
      <c r="AF25" s="46">
        <f t="shared" si="13"/>
        <v>0</v>
      </c>
      <c r="AG25" s="46">
        <f>IF(SUM(AE25:AE27)&gt;SUM(AF25:AF27),1,0)</f>
        <v>0</v>
      </c>
    </row>
    <row r="26" spans="1:33" ht="17.25" customHeight="1">
      <c r="A26" s="331"/>
      <c r="B26" s="195">
        <f>M17</f>
        <v>0</v>
      </c>
      <c r="C26" s="161" t="s">
        <v>125</v>
      </c>
      <c r="D26" s="196">
        <f>K17</f>
        <v>0</v>
      </c>
      <c r="E26" s="163">
        <f>M20</f>
        <v>11</v>
      </c>
      <c r="F26" s="161" t="s">
        <v>124</v>
      </c>
      <c r="G26" s="164">
        <f>K20</f>
        <v>9</v>
      </c>
      <c r="H26" s="197">
        <f>M23</f>
        <v>0</v>
      </c>
      <c r="I26" s="161" t="s">
        <v>124</v>
      </c>
      <c r="J26" s="198">
        <f>K23</f>
        <v>0</v>
      </c>
      <c r="K26" s="165"/>
      <c r="L26" s="161"/>
      <c r="M26" s="166"/>
      <c r="N26" s="334"/>
      <c r="O26" s="329"/>
      <c r="P26" s="344"/>
      <c r="Q26" s="344"/>
      <c r="R26" s="344"/>
      <c r="S26" s="344"/>
      <c r="T26" s="365"/>
      <c r="U26" s="44"/>
      <c r="V26" s="45">
        <f t="shared" si="6"/>
        <v>0</v>
      </c>
      <c r="W26" s="46">
        <f t="shared" si="7"/>
        <v>0</v>
      </c>
      <c r="X26" s="46"/>
      <c r="Y26" s="45">
        <f t="shared" si="8"/>
        <v>1</v>
      </c>
      <c r="Z26" s="46">
        <f t="shared" si="9"/>
        <v>0</v>
      </c>
      <c r="AA26" s="46"/>
      <c r="AB26" s="45">
        <f t="shared" si="10"/>
        <v>0</v>
      </c>
      <c r="AC26" s="46">
        <f t="shared" si="11"/>
        <v>0</v>
      </c>
      <c r="AD26" s="46"/>
      <c r="AE26" s="45">
        <f t="shared" si="12"/>
        <v>0</v>
      </c>
      <c r="AF26" s="46">
        <f t="shared" si="13"/>
        <v>0</v>
      </c>
      <c r="AG26" s="47"/>
    </row>
    <row r="27" spans="1:33" ht="17.25" customHeight="1" thickBot="1">
      <c r="A27" s="340"/>
      <c r="B27" s="206">
        <f>M18</f>
        <v>8</v>
      </c>
      <c r="C27" s="207"/>
      <c r="D27" s="208">
        <f>K18</f>
        <v>11</v>
      </c>
      <c r="E27" s="209">
        <f>M24</f>
        <v>11</v>
      </c>
      <c r="F27" s="207"/>
      <c r="G27" s="210">
        <f>K21</f>
        <v>7</v>
      </c>
      <c r="H27" s="209">
        <f>M24</f>
        <v>11</v>
      </c>
      <c r="I27" s="207"/>
      <c r="J27" s="210">
        <f>K24</f>
        <v>9</v>
      </c>
      <c r="K27" s="211"/>
      <c r="L27" s="207"/>
      <c r="M27" s="212"/>
      <c r="N27" s="341"/>
      <c r="O27" s="342"/>
      <c r="P27" s="345"/>
      <c r="Q27" s="345"/>
      <c r="R27" s="345"/>
      <c r="S27" s="345"/>
      <c r="T27" s="366"/>
      <c r="U27" s="44"/>
      <c r="V27" s="45">
        <f t="shared" si="6"/>
        <v>0</v>
      </c>
      <c r="W27" s="46">
        <f t="shared" si="7"/>
        <v>1</v>
      </c>
      <c r="X27" s="46"/>
      <c r="Y27" s="45">
        <f t="shared" si="8"/>
        <v>1</v>
      </c>
      <c r="Z27" s="46">
        <f t="shared" si="9"/>
        <v>0</v>
      </c>
      <c r="AA27" s="46"/>
      <c r="AB27" s="45">
        <f t="shared" si="10"/>
        <v>1</v>
      </c>
      <c r="AC27" s="46">
        <f t="shared" si="11"/>
        <v>0</v>
      </c>
      <c r="AD27" s="46"/>
      <c r="AE27" s="45">
        <f t="shared" si="12"/>
        <v>0</v>
      </c>
      <c r="AF27" s="46">
        <f t="shared" si="13"/>
        <v>0</v>
      </c>
      <c r="AG27" s="47"/>
    </row>
    <row r="28" ht="30" customHeight="1" thickBot="1"/>
    <row r="29" spans="1:33" ht="59.25" customHeight="1" thickBot="1">
      <c r="A29" s="32" t="s">
        <v>43</v>
      </c>
      <c r="B29" s="361" t="s">
        <v>49</v>
      </c>
      <c r="C29" s="362"/>
      <c r="D29" s="363"/>
      <c r="E29" s="367" t="s">
        <v>55</v>
      </c>
      <c r="F29" s="367"/>
      <c r="G29" s="367"/>
      <c r="H29" s="361" t="s">
        <v>50</v>
      </c>
      <c r="I29" s="362"/>
      <c r="J29" s="363"/>
      <c r="K29" s="364" t="s">
        <v>51</v>
      </c>
      <c r="L29" s="364"/>
      <c r="M29" s="364"/>
      <c r="N29" s="33" t="s">
        <v>1</v>
      </c>
      <c r="O29" s="34" t="s">
        <v>2</v>
      </c>
      <c r="P29" s="35" t="s">
        <v>3</v>
      </c>
      <c r="Q29" s="35" t="s">
        <v>4</v>
      </c>
      <c r="R29" s="35" t="s">
        <v>5</v>
      </c>
      <c r="S29" s="35" t="s">
        <v>6</v>
      </c>
      <c r="T29" s="36" t="s">
        <v>7</v>
      </c>
      <c r="U29" s="44"/>
      <c r="V29" s="45" t="s">
        <v>1</v>
      </c>
      <c r="W29" s="46" t="s">
        <v>2</v>
      </c>
      <c r="X29" s="46"/>
      <c r="Y29" s="45" t="s">
        <v>1</v>
      </c>
      <c r="Z29" s="46" t="s">
        <v>2</v>
      </c>
      <c r="AA29" s="46"/>
      <c r="AB29" s="45" t="s">
        <v>1</v>
      </c>
      <c r="AC29" s="46" t="s">
        <v>2</v>
      </c>
      <c r="AD29" s="46"/>
      <c r="AE29" s="45" t="s">
        <v>1</v>
      </c>
      <c r="AF29" s="46" t="s">
        <v>2</v>
      </c>
      <c r="AG29" s="47"/>
    </row>
    <row r="30" spans="1:33" ht="17.25" customHeight="1" thickTop="1">
      <c r="A30" s="330" t="str">
        <f>B29</f>
        <v>ORBIT</v>
      </c>
      <c r="B30" s="158"/>
      <c r="C30" s="154"/>
      <c r="D30" s="155"/>
      <c r="E30" s="156">
        <v>11</v>
      </c>
      <c r="F30" s="154"/>
      <c r="G30" s="157">
        <v>7</v>
      </c>
      <c r="H30" s="156">
        <v>11</v>
      </c>
      <c r="I30" s="154"/>
      <c r="J30" s="157">
        <v>6</v>
      </c>
      <c r="K30" s="158">
        <v>11</v>
      </c>
      <c r="L30" s="154"/>
      <c r="M30" s="157">
        <v>5</v>
      </c>
      <c r="N30" s="333">
        <f>SUM(X30,AA30,AD30,AG30)</f>
        <v>3</v>
      </c>
      <c r="O30" s="328">
        <v>0</v>
      </c>
      <c r="P30" s="328">
        <f>SUM(V30:V32)-SUM(W30:W32)+SUM(Y30:Y32)-SUM(Z30:Z32)+SUM(AB30:AB32)-SUM(AC30:AC32)+SUM(AE30:AE32)-SUM(AF30:AF32)</f>
        <v>6</v>
      </c>
      <c r="Q30" s="328">
        <f>R30-S30</f>
        <v>39</v>
      </c>
      <c r="R30" s="328">
        <f>SUM(B30:B32,E30:E32,H30:H32,K30:K32)</f>
        <v>66</v>
      </c>
      <c r="S30" s="328">
        <f>SUM(D30:D32,G30:G32,J30:J32,M30:M32)</f>
        <v>27</v>
      </c>
      <c r="T30" s="353">
        <v>1</v>
      </c>
      <c r="U30" s="44"/>
      <c r="V30" s="45">
        <f aca="true" t="shared" si="14" ref="V30:V41">IF(B30&gt;D30,1,0)</f>
        <v>0</v>
      </c>
      <c r="W30" s="46">
        <f aca="true" t="shared" si="15" ref="W30:W41">IF(B30&lt;D30,1,0)</f>
        <v>0</v>
      </c>
      <c r="X30" s="46">
        <f>IF(SUM(V30:V32)&gt;SUM(W30:W32),1,0)</f>
        <v>0</v>
      </c>
      <c r="Y30" s="45">
        <f aca="true" t="shared" si="16" ref="Y30:Y41">IF(E30&gt;G30,1,0)</f>
        <v>1</v>
      </c>
      <c r="Z30" s="46">
        <f aca="true" t="shared" si="17" ref="Z30:Z41">IF(E30&lt;G30,1,0)</f>
        <v>0</v>
      </c>
      <c r="AA30" s="46">
        <f>IF(SUM(Y30:Y32)&gt;SUM(Z30:Z32),1,0)</f>
        <v>1</v>
      </c>
      <c r="AB30" s="45">
        <f aca="true" t="shared" si="18" ref="AB30:AB41">IF(H30&gt;J30,1,0)</f>
        <v>1</v>
      </c>
      <c r="AC30" s="46">
        <f aca="true" t="shared" si="19" ref="AC30:AC41">IF(H30&lt;J30,1,0)</f>
        <v>0</v>
      </c>
      <c r="AD30" s="46">
        <f>IF(SUM(AB30:AB32)&gt;SUM(AC30:AC32),1,0)</f>
        <v>1</v>
      </c>
      <c r="AE30" s="45">
        <f aca="true" t="shared" si="20" ref="AE30:AE41">IF(K30&gt;M30,1,0)</f>
        <v>1</v>
      </c>
      <c r="AF30" s="46">
        <f aca="true" t="shared" si="21" ref="AF30:AF41">IF(K30&lt;M30,1,0)</f>
        <v>0</v>
      </c>
      <c r="AG30" s="46">
        <f>IF(SUM(AE30:AE32)&gt;SUM(AF30:AF32),1,0)</f>
        <v>1</v>
      </c>
    </row>
    <row r="31" spans="1:33" ht="17.25" customHeight="1">
      <c r="A31" s="331"/>
      <c r="B31" s="165"/>
      <c r="C31" s="161"/>
      <c r="D31" s="162"/>
      <c r="E31" s="163"/>
      <c r="F31" s="161" t="s">
        <v>124</v>
      </c>
      <c r="G31" s="164"/>
      <c r="H31" s="163"/>
      <c r="I31" s="161" t="s">
        <v>124</v>
      </c>
      <c r="J31" s="164"/>
      <c r="K31" s="165"/>
      <c r="L31" s="161" t="s">
        <v>124</v>
      </c>
      <c r="M31" s="164"/>
      <c r="N31" s="334"/>
      <c r="O31" s="329"/>
      <c r="P31" s="329"/>
      <c r="Q31" s="329"/>
      <c r="R31" s="329"/>
      <c r="S31" s="329"/>
      <c r="T31" s="365"/>
      <c r="U31" s="44"/>
      <c r="V31" s="45">
        <f t="shared" si="14"/>
        <v>0</v>
      </c>
      <c r="W31" s="46">
        <f t="shared" si="15"/>
        <v>0</v>
      </c>
      <c r="X31" s="46"/>
      <c r="Y31" s="45">
        <f t="shared" si="16"/>
        <v>0</v>
      </c>
      <c r="Z31" s="46">
        <f t="shared" si="17"/>
        <v>0</v>
      </c>
      <c r="AA31" s="46"/>
      <c r="AB31" s="45">
        <f t="shared" si="18"/>
        <v>0</v>
      </c>
      <c r="AC31" s="46">
        <f t="shared" si="19"/>
        <v>0</v>
      </c>
      <c r="AD31" s="46"/>
      <c r="AE31" s="45">
        <f t="shared" si="20"/>
        <v>0</v>
      </c>
      <c r="AF31" s="46">
        <f t="shared" si="21"/>
        <v>0</v>
      </c>
      <c r="AG31" s="47"/>
    </row>
    <row r="32" spans="1:33" ht="17.25" customHeight="1">
      <c r="A32" s="332"/>
      <c r="B32" s="172"/>
      <c r="C32" s="168"/>
      <c r="D32" s="169"/>
      <c r="E32" s="170">
        <v>11</v>
      </c>
      <c r="F32" s="168"/>
      <c r="G32" s="171">
        <v>4</v>
      </c>
      <c r="H32" s="170">
        <v>11</v>
      </c>
      <c r="I32" s="168"/>
      <c r="J32" s="171">
        <v>2</v>
      </c>
      <c r="K32" s="172">
        <v>11</v>
      </c>
      <c r="L32" s="168"/>
      <c r="M32" s="171">
        <v>3</v>
      </c>
      <c r="N32" s="334"/>
      <c r="O32" s="329"/>
      <c r="P32" s="329"/>
      <c r="Q32" s="329"/>
      <c r="R32" s="329"/>
      <c r="S32" s="329"/>
      <c r="T32" s="365"/>
      <c r="U32" s="44"/>
      <c r="V32" s="45">
        <f t="shared" si="14"/>
        <v>0</v>
      </c>
      <c r="W32" s="46">
        <f t="shared" si="15"/>
        <v>0</v>
      </c>
      <c r="X32" s="46"/>
      <c r="Y32" s="45">
        <f t="shared" si="16"/>
        <v>1</v>
      </c>
      <c r="Z32" s="46">
        <f t="shared" si="17"/>
        <v>0</v>
      </c>
      <c r="AA32" s="46"/>
      <c r="AB32" s="45">
        <f t="shared" si="18"/>
        <v>1</v>
      </c>
      <c r="AC32" s="46">
        <f t="shared" si="19"/>
        <v>0</v>
      </c>
      <c r="AD32" s="46"/>
      <c r="AE32" s="45">
        <f t="shared" si="20"/>
        <v>1</v>
      </c>
      <c r="AF32" s="46">
        <f t="shared" si="21"/>
        <v>0</v>
      </c>
      <c r="AG32" s="47"/>
    </row>
    <row r="33" spans="1:33" ht="17.25" customHeight="1">
      <c r="A33" s="368" t="str">
        <f>E29</f>
        <v>ハッピーターン</v>
      </c>
      <c r="B33" s="174">
        <f>G30</f>
        <v>7</v>
      </c>
      <c r="C33" s="175"/>
      <c r="D33" s="176">
        <f>E30</f>
        <v>11</v>
      </c>
      <c r="E33" s="177"/>
      <c r="F33" s="175"/>
      <c r="G33" s="178"/>
      <c r="H33" s="177">
        <v>11</v>
      </c>
      <c r="I33" s="175"/>
      <c r="J33" s="178">
        <v>4</v>
      </c>
      <c r="K33" s="179">
        <v>11</v>
      </c>
      <c r="L33" s="175"/>
      <c r="M33" s="180">
        <v>9</v>
      </c>
      <c r="N33" s="334">
        <f>SUM(X33,AA33,AD33,AG33)</f>
        <v>2</v>
      </c>
      <c r="O33" s="329">
        <v>1</v>
      </c>
      <c r="P33" s="328">
        <f>SUM(V33:V35)-SUM(W33:W35)+SUM(Y33:Y35)-SUM(Z33:Z35)+SUM(AB33:AB35)-SUM(AC33:AC35)+SUM(AE33:AE35)-SUM(AF33:AF35)</f>
        <v>1</v>
      </c>
      <c r="Q33" s="328">
        <f>R33-S33</f>
        <v>11</v>
      </c>
      <c r="R33" s="328">
        <f>SUM(B33:B35,E33:E35,H33:H35,K33:K35)</f>
        <v>64</v>
      </c>
      <c r="S33" s="328">
        <f>SUM(D33:D35,G33:G35,J33:J35,M33:M35)</f>
        <v>53</v>
      </c>
      <c r="T33" s="365">
        <v>2</v>
      </c>
      <c r="U33" s="44"/>
      <c r="V33" s="45">
        <f t="shared" si="14"/>
        <v>0</v>
      </c>
      <c r="W33" s="46">
        <f t="shared" si="15"/>
        <v>1</v>
      </c>
      <c r="X33" s="46">
        <f>IF(SUM(V33:V35)&gt;SUM(W33:W35),1,0)</f>
        <v>0</v>
      </c>
      <c r="Y33" s="45">
        <f t="shared" si="16"/>
        <v>0</v>
      </c>
      <c r="Z33" s="46">
        <f t="shared" si="17"/>
        <v>0</v>
      </c>
      <c r="AA33" s="46">
        <f>IF(SUM(Y33:Y35)&gt;SUM(Z33:Z35),1,0)</f>
        <v>0</v>
      </c>
      <c r="AB33" s="45">
        <f t="shared" si="18"/>
        <v>1</v>
      </c>
      <c r="AC33" s="46">
        <f t="shared" si="19"/>
        <v>0</v>
      </c>
      <c r="AD33" s="46">
        <f>IF(SUM(AB33:AB35)&gt;SUM(AC33:AC35),1,0)</f>
        <v>1</v>
      </c>
      <c r="AE33" s="45">
        <f t="shared" si="20"/>
        <v>1</v>
      </c>
      <c r="AF33" s="46">
        <f t="shared" si="21"/>
        <v>0</v>
      </c>
      <c r="AG33" s="46">
        <f>IF(SUM(AE33:AE35)&gt;SUM(AF33:AF35),1,0)</f>
        <v>1</v>
      </c>
    </row>
    <row r="34" spans="1:33" ht="17.25" customHeight="1">
      <c r="A34" s="368"/>
      <c r="B34" s="195">
        <f>G31</f>
        <v>0</v>
      </c>
      <c r="C34" s="161" t="s">
        <v>125</v>
      </c>
      <c r="D34" s="196">
        <f>E31</f>
        <v>0</v>
      </c>
      <c r="E34" s="163"/>
      <c r="F34" s="161"/>
      <c r="G34" s="164"/>
      <c r="H34" s="163"/>
      <c r="I34" s="161" t="s">
        <v>124</v>
      </c>
      <c r="J34" s="164"/>
      <c r="K34" s="165">
        <v>9</v>
      </c>
      <c r="L34" s="161" t="s">
        <v>124</v>
      </c>
      <c r="M34" s="166">
        <v>11</v>
      </c>
      <c r="N34" s="334"/>
      <c r="O34" s="329"/>
      <c r="P34" s="329"/>
      <c r="Q34" s="329"/>
      <c r="R34" s="329"/>
      <c r="S34" s="329"/>
      <c r="T34" s="365"/>
      <c r="U34" s="44"/>
      <c r="V34" s="45">
        <f t="shared" si="14"/>
        <v>0</v>
      </c>
      <c r="W34" s="46">
        <f t="shared" si="15"/>
        <v>0</v>
      </c>
      <c r="X34" s="46"/>
      <c r="Y34" s="45">
        <f t="shared" si="16"/>
        <v>0</v>
      </c>
      <c r="Z34" s="46">
        <f t="shared" si="17"/>
        <v>0</v>
      </c>
      <c r="AA34" s="46"/>
      <c r="AB34" s="45">
        <f t="shared" si="18"/>
        <v>0</v>
      </c>
      <c r="AC34" s="46">
        <f t="shared" si="19"/>
        <v>0</v>
      </c>
      <c r="AD34" s="46"/>
      <c r="AE34" s="45">
        <f t="shared" si="20"/>
        <v>0</v>
      </c>
      <c r="AF34" s="46">
        <f t="shared" si="21"/>
        <v>1</v>
      </c>
      <c r="AG34" s="47"/>
    </row>
    <row r="35" spans="1:33" ht="17.25" customHeight="1">
      <c r="A35" s="369"/>
      <c r="B35" s="181">
        <f>G32</f>
        <v>4</v>
      </c>
      <c r="C35" s="182"/>
      <c r="D35" s="183">
        <f>E32</f>
        <v>11</v>
      </c>
      <c r="E35" s="184"/>
      <c r="F35" s="182"/>
      <c r="G35" s="185"/>
      <c r="H35" s="184">
        <v>11</v>
      </c>
      <c r="I35" s="182"/>
      <c r="J35" s="185">
        <v>3</v>
      </c>
      <c r="K35" s="186">
        <v>11</v>
      </c>
      <c r="L35" s="182"/>
      <c r="M35" s="187">
        <v>4</v>
      </c>
      <c r="N35" s="334"/>
      <c r="O35" s="329"/>
      <c r="P35" s="329"/>
      <c r="Q35" s="329"/>
      <c r="R35" s="329"/>
      <c r="S35" s="329"/>
      <c r="T35" s="365"/>
      <c r="U35" s="44"/>
      <c r="V35" s="45">
        <f t="shared" si="14"/>
        <v>0</v>
      </c>
      <c r="W35" s="46">
        <f t="shared" si="15"/>
        <v>1</v>
      </c>
      <c r="X35" s="46"/>
      <c r="Y35" s="45">
        <f t="shared" si="16"/>
        <v>0</v>
      </c>
      <c r="Z35" s="46">
        <f t="shared" si="17"/>
        <v>0</v>
      </c>
      <c r="AA35" s="46"/>
      <c r="AB35" s="45">
        <f t="shared" si="18"/>
        <v>1</v>
      </c>
      <c r="AC35" s="46">
        <f t="shared" si="19"/>
        <v>0</v>
      </c>
      <c r="AD35" s="46"/>
      <c r="AE35" s="45">
        <f t="shared" si="20"/>
        <v>1</v>
      </c>
      <c r="AF35" s="46">
        <f t="shared" si="21"/>
        <v>0</v>
      </c>
      <c r="AG35" s="47"/>
    </row>
    <row r="36" spans="1:33" ht="17.25" customHeight="1">
      <c r="A36" s="339" t="str">
        <f>H29</f>
        <v>ＪＩＮＲＯ</v>
      </c>
      <c r="B36" s="174">
        <f>J30</f>
        <v>6</v>
      </c>
      <c r="C36" s="175"/>
      <c r="D36" s="176">
        <f>H30</f>
        <v>11</v>
      </c>
      <c r="E36" s="177">
        <f>J33</f>
        <v>4</v>
      </c>
      <c r="F36" s="175"/>
      <c r="G36" s="178">
        <f>H33</f>
        <v>11</v>
      </c>
      <c r="H36" s="177"/>
      <c r="I36" s="175"/>
      <c r="J36" s="178"/>
      <c r="K36" s="179">
        <v>7</v>
      </c>
      <c r="L36" s="175"/>
      <c r="M36" s="180">
        <v>11</v>
      </c>
      <c r="N36" s="334">
        <f>SUM(X36,AA36,AD36,AG36)</f>
        <v>0</v>
      </c>
      <c r="O36" s="329">
        <v>3</v>
      </c>
      <c r="P36" s="328">
        <f>SUM(V36:V38)-SUM(W36:W38)+SUM(Y36:Y38)-SUM(Z36:Z38)+SUM(AB36:AB38)-SUM(AC36:AC38)+SUM(AE36:AE38)-SUM(AF36:AF38)</f>
        <v>-6</v>
      </c>
      <c r="Q36" s="328">
        <f>R36-S36</f>
        <v>-35</v>
      </c>
      <c r="R36" s="328">
        <f>SUM(B36:B38,E36:E38,H36:H38,K36:K38)</f>
        <v>32</v>
      </c>
      <c r="S36" s="328">
        <f>SUM(D36:D38,G36:G38,J36:J38,M36:M38)</f>
        <v>67</v>
      </c>
      <c r="T36" s="365">
        <v>4</v>
      </c>
      <c r="U36" s="44"/>
      <c r="V36" s="45">
        <f t="shared" si="14"/>
        <v>0</v>
      </c>
      <c r="W36" s="46">
        <f t="shared" si="15"/>
        <v>1</v>
      </c>
      <c r="X36" s="46">
        <f>IF(SUM(V36:V38)&gt;SUM(W36:W38),1,0)</f>
        <v>0</v>
      </c>
      <c r="Y36" s="45">
        <f t="shared" si="16"/>
        <v>0</v>
      </c>
      <c r="Z36" s="46">
        <f t="shared" si="17"/>
        <v>1</v>
      </c>
      <c r="AA36" s="46">
        <f>IF(SUM(Y36:Y38)&gt;SUM(Z36:Z38),1,0)</f>
        <v>0</v>
      </c>
      <c r="AB36" s="45">
        <f t="shared" si="18"/>
        <v>0</v>
      </c>
      <c r="AC36" s="46">
        <f t="shared" si="19"/>
        <v>0</v>
      </c>
      <c r="AD36" s="46">
        <f>IF(SUM(AB36:AB38)&gt;SUM(AC36:AC38),1,0)</f>
        <v>0</v>
      </c>
      <c r="AE36" s="45">
        <f t="shared" si="20"/>
        <v>0</v>
      </c>
      <c r="AF36" s="46">
        <f t="shared" si="21"/>
        <v>1</v>
      </c>
      <c r="AG36" s="46">
        <f>IF(SUM(AE36:AE38)&gt;SUM(AF36:AF38),1,0)</f>
        <v>0</v>
      </c>
    </row>
    <row r="37" spans="1:33" ht="17.25" customHeight="1">
      <c r="A37" s="331"/>
      <c r="B37" s="195">
        <f>J31</f>
        <v>0</v>
      </c>
      <c r="C37" s="161" t="s">
        <v>125</v>
      </c>
      <c r="D37" s="196">
        <f>H31</f>
        <v>0</v>
      </c>
      <c r="E37" s="197">
        <f>J34</f>
        <v>0</v>
      </c>
      <c r="F37" s="161" t="s">
        <v>125</v>
      </c>
      <c r="G37" s="198">
        <f>H34</f>
        <v>0</v>
      </c>
      <c r="H37" s="163"/>
      <c r="I37" s="161"/>
      <c r="J37" s="164"/>
      <c r="K37" s="165"/>
      <c r="L37" s="161" t="s">
        <v>125</v>
      </c>
      <c r="M37" s="166"/>
      <c r="N37" s="334"/>
      <c r="O37" s="329"/>
      <c r="P37" s="329"/>
      <c r="Q37" s="329"/>
      <c r="R37" s="329"/>
      <c r="S37" s="329"/>
      <c r="T37" s="365"/>
      <c r="U37" s="44"/>
      <c r="V37" s="45">
        <f t="shared" si="14"/>
        <v>0</v>
      </c>
      <c r="W37" s="46">
        <f t="shared" si="15"/>
        <v>0</v>
      </c>
      <c r="X37" s="46"/>
      <c r="Y37" s="45">
        <f t="shared" si="16"/>
        <v>0</v>
      </c>
      <c r="Z37" s="46">
        <f t="shared" si="17"/>
        <v>0</v>
      </c>
      <c r="AA37" s="46"/>
      <c r="AB37" s="45">
        <f t="shared" si="18"/>
        <v>0</v>
      </c>
      <c r="AC37" s="46">
        <f t="shared" si="19"/>
        <v>0</v>
      </c>
      <c r="AD37" s="46"/>
      <c r="AE37" s="45">
        <f t="shared" si="20"/>
        <v>0</v>
      </c>
      <c r="AF37" s="46">
        <f t="shared" si="21"/>
        <v>0</v>
      </c>
      <c r="AG37" s="47"/>
    </row>
    <row r="38" spans="1:33" ht="17.25" customHeight="1">
      <c r="A38" s="332"/>
      <c r="B38" s="181">
        <f>J32</f>
        <v>2</v>
      </c>
      <c r="C38" s="182"/>
      <c r="D38" s="183">
        <f>H32</f>
        <v>11</v>
      </c>
      <c r="E38" s="184">
        <f>J35</f>
        <v>3</v>
      </c>
      <c r="F38" s="182"/>
      <c r="G38" s="185">
        <f>H35</f>
        <v>11</v>
      </c>
      <c r="H38" s="184"/>
      <c r="I38" s="182"/>
      <c r="J38" s="185"/>
      <c r="K38" s="186">
        <v>10</v>
      </c>
      <c r="L38" s="182"/>
      <c r="M38" s="187">
        <v>12</v>
      </c>
      <c r="N38" s="334"/>
      <c r="O38" s="329"/>
      <c r="P38" s="329"/>
      <c r="Q38" s="329"/>
      <c r="R38" s="329"/>
      <c r="S38" s="329"/>
      <c r="T38" s="365"/>
      <c r="U38" s="44"/>
      <c r="V38" s="45">
        <f t="shared" si="14"/>
        <v>0</v>
      </c>
      <c r="W38" s="46">
        <f t="shared" si="15"/>
        <v>1</v>
      </c>
      <c r="X38" s="46"/>
      <c r="Y38" s="45">
        <f t="shared" si="16"/>
        <v>0</v>
      </c>
      <c r="Z38" s="46">
        <f t="shared" si="17"/>
        <v>1</v>
      </c>
      <c r="AA38" s="46"/>
      <c r="AB38" s="45">
        <f t="shared" si="18"/>
        <v>0</v>
      </c>
      <c r="AC38" s="46">
        <f t="shared" si="19"/>
        <v>0</v>
      </c>
      <c r="AD38" s="46"/>
      <c r="AE38" s="45">
        <f t="shared" si="20"/>
        <v>0</v>
      </c>
      <c r="AF38" s="46">
        <f t="shared" si="21"/>
        <v>1</v>
      </c>
      <c r="AG38" s="47"/>
    </row>
    <row r="39" spans="1:33" ht="17.25" customHeight="1">
      <c r="A39" s="331" t="str">
        <f>K29</f>
        <v>ザワーズB</v>
      </c>
      <c r="B39" s="193">
        <f>M30</f>
        <v>5</v>
      </c>
      <c r="C39" s="189"/>
      <c r="D39" s="190">
        <f>K30</f>
        <v>11</v>
      </c>
      <c r="E39" s="191">
        <f>M33</f>
        <v>9</v>
      </c>
      <c r="F39" s="189"/>
      <c r="G39" s="192">
        <f>K33</f>
        <v>11</v>
      </c>
      <c r="H39" s="191">
        <f>M36</f>
        <v>11</v>
      </c>
      <c r="I39" s="189"/>
      <c r="J39" s="192">
        <f>K36</f>
        <v>7</v>
      </c>
      <c r="K39" s="193"/>
      <c r="L39" s="189"/>
      <c r="M39" s="192"/>
      <c r="N39" s="334">
        <f>SUM(X39,AA39,AD39,AG39)</f>
        <v>1</v>
      </c>
      <c r="O39" s="329">
        <v>2</v>
      </c>
      <c r="P39" s="343">
        <f>SUM(V39:V41)-SUM(W39:W41)+SUM(Y39:Y41)-SUM(Z39:Z41)+SUM(AB39:AB41)-SUM(AC39:AC41)+SUM(AE39:AE41)-SUM(AF39:AF41)</f>
        <v>-1</v>
      </c>
      <c r="Q39" s="343">
        <f>R39-S39</f>
        <v>-15</v>
      </c>
      <c r="R39" s="343">
        <f>SUM(B39:B41,E39:E41,H39:H41,K39:K41)</f>
        <v>55</v>
      </c>
      <c r="S39" s="343">
        <f>SUM(D39:D41,G39:G41,J39:J41,M39:M41)</f>
        <v>70</v>
      </c>
      <c r="T39" s="365">
        <v>3</v>
      </c>
      <c r="U39" s="44"/>
      <c r="V39" s="45">
        <f t="shared" si="14"/>
        <v>0</v>
      </c>
      <c r="W39" s="46">
        <f t="shared" si="15"/>
        <v>1</v>
      </c>
      <c r="X39" s="46">
        <f>IF(SUM(V39:V41)&gt;SUM(W39:W41),1,0)</f>
        <v>0</v>
      </c>
      <c r="Y39" s="45">
        <f t="shared" si="16"/>
        <v>0</v>
      </c>
      <c r="Z39" s="46">
        <f t="shared" si="17"/>
        <v>1</v>
      </c>
      <c r="AA39" s="46">
        <f>IF(SUM(Y39:Y41)&gt;SUM(Z39:Z41),1,0)</f>
        <v>0</v>
      </c>
      <c r="AB39" s="45">
        <f t="shared" si="18"/>
        <v>1</v>
      </c>
      <c r="AC39" s="46">
        <f t="shared" si="19"/>
        <v>0</v>
      </c>
      <c r="AD39" s="46">
        <f>IF(SUM(AB39:AB41)&gt;SUM(AC39:AC41),1,0)</f>
        <v>1</v>
      </c>
      <c r="AE39" s="45">
        <f t="shared" si="20"/>
        <v>0</v>
      </c>
      <c r="AF39" s="46">
        <f t="shared" si="21"/>
        <v>0</v>
      </c>
      <c r="AG39" s="46">
        <f>IF(SUM(AE39:AE41)&gt;SUM(AF39:AF41),1,0)</f>
        <v>0</v>
      </c>
    </row>
    <row r="40" spans="1:33" ht="17.25" customHeight="1">
      <c r="A40" s="331"/>
      <c r="B40" s="195">
        <f>M31</f>
        <v>0</v>
      </c>
      <c r="C40" s="161" t="s">
        <v>125</v>
      </c>
      <c r="D40" s="196">
        <f>K31</f>
        <v>0</v>
      </c>
      <c r="E40" s="163">
        <f>M34</f>
        <v>11</v>
      </c>
      <c r="F40" s="161" t="s">
        <v>125</v>
      </c>
      <c r="G40" s="164">
        <f>K34</f>
        <v>9</v>
      </c>
      <c r="H40" s="197">
        <f>M37</f>
        <v>0</v>
      </c>
      <c r="I40" s="161" t="s">
        <v>124</v>
      </c>
      <c r="J40" s="198">
        <f>K37</f>
        <v>0</v>
      </c>
      <c r="K40" s="165"/>
      <c r="L40" s="161"/>
      <c r="M40" s="166"/>
      <c r="N40" s="334"/>
      <c r="O40" s="329"/>
      <c r="P40" s="344"/>
      <c r="Q40" s="344"/>
      <c r="R40" s="344"/>
      <c r="S40" s="344"/>
      <c r="T40" s="365"/>
      <c r="U40" s="44"/>
      <c r="V40" s="45">
        <f t="shared" si="14"/>
        <v>0</v>
      </c>
      <c r="W40" s="46">
        <f t="shared" si="15"/>
        <v>0</v>
      </c>
      <c r="X40" s="46"/>
      <c r="Y40" s="45">
        <f t="shared" si="16"/>
        <v>1</v>
      </c>
      <c r="Z40" s="46">
        <f t="shared" si="17"/>
        <v>0</v>
      </c>
      <c r="AA40" s="46"/>
      <c r="AB40" s="45">
        <f t="shared" si="18"/>
        <v>0</v>
      </c>
      <c r="AC40" s="46">
        <f t="shared" si="19"/>
        <v>0</v>
      </c>
      <c r="AD40" s="46"/>
      <c r="AE40" s="45">
        <f t="shared" si="20"/>
        <v>0</v>
      </c>
      <c r="AF40" s="46">
        <f t="shared" si="21"/>
        <v>0</v>
      </c>
      <c r="AG40" s="47"/>
    </row>
    <row r="41" spans="1:33" ht="17.25" customHeight="1" thickBot="1">
      <c r="A41" s="340"/>
      <c r="B41" s="206">
        <f>M32</f>
        <v>3</v>
      </c>
      <c r="C41" s="207"/>
      <c r="D41" s="208">
        <f>K32</f>
        <v>11</v>
      </c>
      <c r="E41" s="209">
        <f>M35</f>
        <v>4</v>
      </c>
      <c r="F41" s="207"/>
      <c r="G41" s="210">
        <f>K35</f>
        <v>11</v>
      </c>
      <c r="H41" s="209">
        <f>M38</f>
        <v>12</v>
      </c>
      <c r="I41" s="207"/>
      <c r="J41" s="210">
        <f>K38</f>
        <v>10</v>
      </c>
      <c r="K41" s="211"/>
      <c r="L41" s="207"/>
      <c r="M41" s="212"/>
      <c r="N41" s="341"/>
      <c r="O41" s="342"/>
      <c r="P41" s="345"/>
      <c r="Q41" s="345"/>
      <c r="R41" s="345"/>
      <c r="S41" s="345"/>
      <c r="T41" s="366"/>
      <c r="U41" s="44"/>
      <c r="V41" s="45">
        <f t="shared" si="14"/>
        <v>0</v>
      </c>
      <c r="W41" s="46">
        <f t="shared" si="15"/>
        <v>1</v>
      </c>
      <c r="X41" s="46"/>
      <c r="Y41" s="45">
        <f t="shared" si="16"/>
        <v>0</v>
      </c>
      <c r="Z41" s="46">
        <f t="shared" si="17"/>
        <v>1</v>
      </c>
      <c r="AA41" s="46"/>
      <c r="AB41" s="45">
        <f t="shared" si="18"/>
        <v>1</v>
      </c>
      <c r="AC41" s="46">
        <f t="shared" si="19"/>
        <v>0</v>
      </c>
      <c r="AD41" s="46"/>
      <c r="AE41" s="45">
        <f t="shared" si="20"/>
        <v>0</v>
      </c>
      <c r="AF41" s="46">
        <f t="shared" si="21"/>
        <v>0</v>
      </c>
      <c r="AG41" s="47"/>
    </row>
  </sheetData>
  <sheetProtection/>
  <mergeCells count="100">
    <mergeCell ref="Q39:Q41"/>
    <mergeCell ref="R39:R41"/>
    <mergeCell ref="S33:S35"/>
    <mergeCell ref="T33:T35"/>
    <mergeCell ref="Q36:Q38"/>
    <mergeCell ref="R36:R38"/>
    <mergeCell ref="S36:S38"/>
    <mergeCell ref="T36:T38"/>
    <mergeCell ref="S39:S41"/>
    <mergeCell ref="T39:T41"/>
    <mergeCell ref="A33:A35"/>
    <mergeCell ref="N33:N35"/>
    <mergeCell ref="O33:O35"/>
    <mergeCell ref="P33:P35"/>
    <mergeCell ref="Q33:Q35"/>
    <mergeCell ref="R33:R35"/>
    <mergeCell ref="B29:D29"/>
    <mergeCell ref="E29:G29"/>
    <mergeCell ref="H29:J29"/>
    <mergeCell ref="K29:M29"/>
    <mergeCell ref="S30:S32"/>
    <mergeCell ref="T30:T32"/>
    <mergeCell ref="S22:S24"/>
    <mergeCell ref="T22:T24"/>
    <mergeCell ref="A25:A27"/>
    <mergeCell ref="N25:N27"/>
    <mergeCell ref="O25:O27"/>
    <mergeCell ref="P25:P27"/>
    <mergeCell ref="Q25:Q27"/>
    <mergeCell ref="R25:R27"/>
    <mergeCell ref="S25:S27"/>
    <mergeCell ref="T25:T27"/>
    <mergeCell ref="A22:A24"/>
    <mergeCell ref="N22:N24"/>
    <mergeCell ref="O22:O24"/>
    <mergeCell ref="P22:P24"/>
    <mergeCell ref="Q22:Q24"/>
    <mergeCell ref="R22:R24"/>
    <mergeCell ref="S16:S18"/>
    <mergeCell ref="T16:T18"/>
    <mergeCell ref="A19:A21"/>
    <mergeCell ref="N19:N21"/>
    <mergeCell ref="O19:O21"/>
    <mergeCell ref="P19:P21"/>
    <mergeCell ref="Q19:Q21"/>
    <mergeCell ref="R19:R21"/>
    <mergeCell ref="S19:S21"/>
    <mergeCell ref="T19:T21"/>
    <mergeCell ref="A16:A18"/>
    <mergeCell ref="N16:N18"/>
    <mergeCell ref="O16:O18"/>
    <mergeCell ref="P16:P18"/>
    <mergeCell ref="Q16:Q18"/>
    <mergeCell ref="R16:R18"/>
    <mergeCell ref="P11:P13"/>
    <mergeCell ref="Q11:Q13"/>
    <mergeCell ref="B15:D15"/>
    <mergeCell ref="E15:G15"/>
    <mergeCell ref="H15:J15"/>
    <mergeCell ref="K15:M15"/>
    <mergeCell ref="A11:A13"/>
    <mergeCell ref="K11:K13"/>
    <mergeCell ref="L11:L13"/>
    <mergeCell ref="M11:M13"/>
    <mergeCell ref="N11:N13"/>
    <mergeCell ref="O11:O13"/>
    <mergeCell ref="P5:P7"/>
    <mergeCell ref="Q5:Q7"/>
    <mergeCell ref="A8:A10"/>
    <mergeCell ref="K8:K10"/>
    <mergeCell ref="L8:L10"/>
    <mergeCell ref="M8:M10"/>
    <mergeCell ref="N8:N10"/>
    <mergeCell ref="O8:O10"/>
    <mergeCell ref="P8:P10"/>
    <mergeCell ref="Q8:Q10"/>
    <mergeCell ref="A5:A7"/>
    <mergeCell ref="K5:K7"/>
    <mergeCell ref="L5:L7"/>
    <mergeCell ref="M5:M7"/>
    <mergeCell ref="N5:N7"/>
    <mergeCell ref="O5:O7"/>
    <mergeCell ref="A36:A38"/>
    <mergeCell ref="N36:N38"/>
    <mergeCell ref="O36:O38"/>
    <mergeCell ref="P36:P38"/>
    <mergeCell ref="A39:A41"/>
    <mergeCell ref="N39:N41"/>
    <mergeCell ref="O39:O41"/>
    <mergeCell ref="P39:P41"/>
    <mergeCell ref="A1:T1"/>
    <mergeCell ref="O30:O32"/>
    <mergeCell ref="P30:P32"/>
    <mergeCell ref="Q30:Q32"/>
    <mergeCell ref="R30:R32"/>
    <mergeCell ref="A30:A32"/>
    <mergeCell ref="N30:N32"/>
    <mergeCell ref="B4:D4"/>
    <mergeCell ref="E4:G4"/>
    <mergeCell ref="H4:J4"/>
  </mergeCells>
  <printOptions/>
  <pageMargins left="0.17" right="0.1968503937007874" top="0.32" bottom="0.2755905511811024" header="0.21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3">
      <selection activeCell="F21" sqref="F21:I21"/>
    </sheetView>
  </sheetViews>
  <sheetFormatPr defaultColWidth="9.00390625" defaultRowHeight="13.5"/>
  <cols>
    <col min="1" max="2" width="10.00390625" style="37" customWidth="1"/>
    <col min="3" max="4" width="2.875" style="37" customWidth="1"/>
    <col min="5" max="6" width="10.00390625" style="37" customWidth="1"/>
    <col min="7" max="8" width="2.875" style="37" customWidth="1"/>
    <col min="9" max="10" width="10.00390625" style="37" customWidth="1"/>
    <col min="11" max="12" width="3.50390625" style="37" customWidth="1"/>
    <col min="13" max="14" width="10.00390625" style="37" customWidth="1"/>
    <col min="15" max="16" width="2.875" style="37" customWidth="1"/>
    <col min="17" max="18" width="9.00390625" style="37" customWidth="1"/>
    <col min="19" max="20" width="3.125" style="37" customWidth="1"/>
    <col min="21" max="16384" width="9.00390625" style="37" customWidth="1"/>
  </cols>
  <sheetData>
    <row r="1" spans="1:22" ht="29.25" customHeight="1">
      <c r="A1" s="375" t="s">
        <v>64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</row>
    <row r="2" spans="1:14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s="55" customFormat="1" ht="30.75" customHeight="1" thickBot="1">
      <c r="A3" s="54"/>
      <c r="B3" s="54"/>
      <c r="C3" s="54"/>
      <c r="D3" s="54"/>
      <c r="E3" s="54"/>
      <c r="F3" s="54"/>
      <c r="G3" s="315" t="s">
        <v>63</v>
      </c>
      <c r="H3" s="315"/>
      <c r="I3" s="315"/>
      <c r="J3" s="315"/>
      <c r="K3" s="315"/>
      <c r="L3" s="315"/>
      <c r="M3" s="315"/>
      <c r="N3" s="315"/>
      <c r="O3" s="315"/>
      <c r="P3" s="315"/>
    </row>
    <row r="4" spans="1:16" s="55" customFormat="1" ht="30" customHeight="1" thickBot="1">
      <c r="A4" s="54"/>
      <c r="B4" s="54"/>
      <c r="C4" s="54"/>
      <c r="D4" s="54"/>
      <c r="E4" s="54"/>
      <c r="F4" s="54"/>
      <c r="G4" s="372" t="s">
        <v>165</v>
      </c>
      <c r="H4" s="373"/>
      <c r="I4" s="373"/>
      <c r="J4" s="373"/>
      <c r="K4" s="373"/>
      <c r="L4" s="373"/>
      <c r="M4" s="373"/>
      <c r="N4" s="373"/>
      <c r="O4" s="373"/>
      <c r="P4" s="374"/>
    </row>
    <row r="5" spans="1:18" s="55" customFormat="1" ht="15" customHeight="1" thickBot="1">
      <c r="A5" s="54"/>
      <c r="B5" s="54"/>
      <c r="C5" s="54"/>
      <c r="D5" s="221"/>
      <c r="E5" s="221"/>
      <c r="F5" s="221"/>
      <c r="G5" s="221"/>
      <c r="H5" s="221"/>
      <c r="I5" s="221"/>
      <c r="J5" s="221"/>
      <c r="K5" s="223"/>
      <c r="L5" s="62"/>
      <c r="M5" s="62"/>
      <c r="N5" s="62"/>
      <c r="O5" s="63"/>
      <c r="P5" s="63"/>
      <c r="Q5" s="63"/>
      <c r="R5" s="63"/>
    </row>
    <row r="6" spans="1:20" s="55" customFormat="1" ht="15" customHeight="1" thickTop="1">
      <c r="A6" s="54"/>
      <c r="B6" s="54"/>
      <c r="C6" s="148">
        <v>15</v>
      </c>
      <c r="D6" s="64"/>
      <c r="E6" s="64"/>
      <c r="F6" s="54"/>
      <c r="G6" s="54"/>
      <c r="H6" s="54"/>
      <c r="I6" s="54"/>
      <c r="J6" s="54"/>
      <c r="K6" s="323" t="s">
        <v>81</v>
      </c>
      <c r="L6" s="310"/>
      <c r="M6" s="54"/>
      <c r="N6" s="54"/>
      <c r="S6" s="217"/>
      <c r="T6" s="41">
        <v>13</v>
      </c>
    </row>
    <row r="7" spans="1:20" s="55" customFormat="1" ht="15" customHeight="1">
      <c r="A7" s="54"/>
      <c r="B7" s="54"/>
      <c r="C7" s="148">
        <v>15</v>
      </c>
      <c r="D7" s="64"/>
      <c r="E7" s="64"/>
      <c r="F7" s="54"/>
      <c r="G7" s="54"/>
      <c r="H7" s="54"/>
      <c r="I7" s="54"/>
      <c r="J7" s="54"/>
      <c r="K7" s="54"/>
      <c r="L7" s="54"/>
      <c r="M7" s="54"/>
      <c r="N7" s="54"/>
      <c r="S7" s="218"/>
      <c r="T7" s="41">
        <v>11</v>
      </c>
    </row>
    <row r="8" spans="1:21" s="55" customFormat="1" ht="15" customHeight="1" thickBot="1">
      <c r="A8" s="54"/>
      <c r="B8" s="221"/>
      <c r="C8" s="222"/>
      <c r="D8" s="62"/>
      <c r="E8" s="62"/>
      <c r="F8" s="62"/>
      <c r="G8" s="62"/>
      <c r="H8" s="54"/>
      <c r="I8" s="54"/>
      <c r="J8" s="54"/>
      <c r="K8" s="54"/>
      <c r="L8" s="54"/>
      <c r="M8" s="54"/>
      <c r="N8" s="54"/>
      <c r="P8" s="63"/>
      <c r="Q8" s="63"/>
      <c r="R8" s="63"/>
      <c r="S8" s="219"/>
      <c r="T8" s="227"/>
      <c r="U8" s="224"/>
    </row>
    <row r="9" spans="1:22" s="55" customFormat="1" ht="15" customHeight="1" thickTop="1">
      <c r="A9" s="148">
        <v>11</v>
      </c>
      <c r="B9" s="64"/>
      <c r="C9" s="323" t="s">
        <v>80</v>
      </c>
      <c r="D9" s="310"/>
      <c r="E9" s="54"/>
      <c r="F9" s="54"/>
      <c r="G9" s="220"/>
      <c r="H9" s="71">
        <v>4</v>
      </c>
      <c r="I9" s="54"/>
      <c r="J9" s="54"/>
      <c r="K9" s="54"/>
      <c r="L9" s="54"/>
      <c r="M9" s="54"/>
      <c r="N9" s="54"/>
      <c r="O9" s="148">
        <v>9</v>
      </c>
      <c r="P9" s="57"/>
      <c r="S9" s="310" t="s">
        <v>79</v>
      </c>
      <c r="T9" s="323"/>
      <c r="U9" s="218"/>
      <c r="V9" s="71">
        <v>11</v>
      </c>
    </row>
    <row r="10" spans="1:22" s="55" customFormat="1" ht="15" customHeight="1">
      <c r="A10" s="148">
        <v>11</v>
      </c>
      <c r="B10" s="57"/>
      <c r="G10" s="218"/>
      <c r="H10" s="71">
        <v>3</v>
      </c>
      <c r="O10" s="148">
        <v>11</v>
      </c>
      <c r="P10" s="57"/>
      <c r="U10" s="218"/>
      <c r="V10" s="71">
        <v>13</v>
      </c>
    </row>
    <row r="11" spans="1:22" s="55" customFormat="1" ht="15" customHeight="1" thickBot="1">
      <c r="A11" s="148"/>
      <c r="B11" s="57"/>
      <c r="F11" s="224"/>
      <c r="G11" s="225"/>
      <c r="H11" s="66"/>
      <c r="J11" s="57"/>
      <c r="K11" s="57"/>
      <c r="L11" s="57"/>
      <c r="M11" s="57"/>
      <c r="N11" s="224"/>
      <c r="O11" s="226"/>
      <c r="P11" s="63"/>
      <c r="U11" s="218"/>
      <c r="V11" s="71"/>
    </row>
    <row r="12" spans="1:22" s="55" customFormat="1" ht="15" customHeight="1" thickTop="1">
      <c r="A12" s="148"/>
      <c r="B12" s="57"/>
      <c r="E12" s="216">
        <v>10</v>
      </c>
      <c r="F12" s="57"/>
      <c r="G12" s="323" t="s">
        <v>71</v>
      </c>
      <c r="H12" s="310"/>
      <c r="I12" s="59"/>
      <c r="J12" s="65">
        <v>12</v>
      </c>
      <c r="K12" s="57"/>
      <c r="L12" s="57"/>
      <c r="M12" s="148">
        <v>12</v>
      </c>
      <c r="N12" s="57"/>
      <c r="O12" s="323" t="s">
        <v>78</v>
      </c>
      <c r="P12" s="310"/>
      <c r="Q12" s="59"/>
      <c r="R12" s="41">
        <v>10</v>
      </c>
      <c r="U12" s="218"/>
      <c r="V12" s="57"/>
    </row>
    <row r="13" spans="1:22" s="55" customFormat="1" ht="15" customHeight="1">
      <c r="A13" s="148"/>
      <c r="B13" s="57"/>
      <c r="E13" s="216">
        <v>11</v>
      </c>
      <c r="F13" s="57"/>
      <c r="G13" s="57"/>
      <c r="H13" s="57"/>
      <c r="I13" s="61"/>
      <c r="J13" s="65">
        <v>3</v>
      </c>
      <c r="K13" s="57"/>
      <c r="L13" s="57"/>
      <c r="M13" s="148">
        <v>11</v>
      </c>
      <c r="N13" s="57"/>
      <c r="O13" s="57"/>
      <c r="P13" s="57"/>
      <c r="Q13" s="61"/>
      <c r="R13" s="41">
        <v>7</v>
      </c>
      <c r="U13" s="218"/>
      <c r="V13" s="57"/>
    </row>
    <row r="14" spans="1:22" s="55" customFormat="1" ht="15" customHeight="1" thickBot="1">
      <c r="A14" s="148"/>
      <c r="B14" s="215"/>
      <c r="E14" s="216">
        <v>11</v>
      </c>
      <c r="F14" s="57"/>
      <c r="G14" s="57"/>
      <c r="H14" s="57"/>
      <c r="I14" s="61"/>
      <c r="J14" s="65">
        <v>6</v>
      </c>
      <c r="K14" s="57"/>
      <c r="L14" s="57"/>
      <c r="M14" s="148"/>
      <c r="N14" s="57"/>
      <c r="O14" s="57"/>
      <c r="P14" s="57"/>
      <c r="Q14" s="61"/>
      <c r="R14" s="41"/>
      <c r="U14" s="218"/>
      <c r="V14" s="215"/>
    </row>
    <row r="15" spans="1:22" ht="13.5">
      <c r="A15" s="316" t="s">
        <v>65</v>
      </c>
      <c r="B15" s="317"/>
      <c r="E15" s="316" t="s">
        <v>66</v>
      </c>
      <c r="F15" s="317"/>
      <c r="G15" s="39"/>
      <c r="I15" s="316" t="s">
        <v>67</v>
      </c>
      <c r="J15" s="317"/>
      <c r="M15" s="316" t="s">
        <v>68</v>
      </c>
      <c r="N15" s="317"/>
      <c r="Q15" s="316" t="s">
        <v>69</v>
      </c>
      <c r="R15" s="317"/>
      <c r="U15" s="316" t="s">
        <v>70</v>
      </c>
      <c r="V15" s="317"/>
    </row>
    <row r="16" spans="1:22" s="213" customFormat="1" ht="37.5" customHeight="1" thickBot="1">
      <c r="A16" s="370" t="s">
        <v>163</v>
      </c>
      <c r="B16" s="371"/>
      <c r="E16" s="370" t="s">
        <v>47</v>
      </c>
      <c r="F16" s="371"/>
      <c r="G16" s="214"/>
      <c r="I16" s="370" t="s">
        <v>55</v>
      </c>
      <c r="J16" s="371"/>
      <c r="M16" s="370" t="s">
        <v>53</v>
      </c>
      <c r="N16" s="371"/>
      <c r="Q16" s="370" t="s">
        <v>49</v>
      </c>
      <c r="R16" s="371"/>
      <c r="U16" s="370" t="s">
        <v>48</v>
      </c>
      <c r="V16" s="371"/>
    </row>
    <row r="20" spans="6:17" ht="30.75" customHeight="1" thickBot="1">
      <c r="F20" s="315" t="s">
        <v>31</v>
      </c>
      <c r="G20" s="315"/>
      <c r="H20" s="315"/>
      <c r="I20" s="315"/>
      <c r="N20" s="315" t="s">
        <v>32</v>
      </c>
      <c r="O20" s="315"/>
      <c r="P20" s="315"/>
      <c r="Q20" s="315"/>
    </row>
    <row r="21" spans="6:17" ht="30" customHeight="1" thickBot="1">
      <c r="F21" s="376" t="s">
        <v>164</v>
      </c>
      <c r="G21" s="377"/>
      <c r="H21" s="377"/>
      <c r="I21" s="378"/>
      <c r="N21" s="376" t="s">
        <v>49</v>
      </c>
      <c r="O21" s="377"/>
      <c r="P21" s="377"/>
      <c r="Q21" s="378"/>
    </row>
    <row r="22" spans="5:18" ht="18.75" customHeight="1" thickBot="1">
      <c r="E22" s="55"/>
      <c r="F22" s="145"/>
      <c r="G22" s="150"/>
      <c r="H22" s="63"/>
      <c r="I22" s="55"/>
      <c r="J22" s="57"/>
      <c r="M22" s="55"/>
      <c r="N22" s="55"/>
      <c r="O22" s="218"/>
      <c r="P22" s="145"/>
      <c r="Q22" s="145"/>
      <c r="R22" s="57"/>
    </row>
    <row r="23" spans="5:18" ht="14.25" thickTop="1">
      <c r="E23" s="148">
        <v>11</v>
      </c>
      <c r="F23" s="57"/>
      <c r="G23" s="323" t="s">
        <v>72</v>
      </c>
      <c r="H23" s="310"/>
      <c r="I23" s="59"/>
      <c r="J23" s="65">
        <v>8</v>
      </c>
      <c r="M23" s="40">
        <v>1</v>
      </c>
      <c r="N23" s="58"/>
      <c r="O23" s="310" t="s">
        <v>73</v>
      </c>
      <c r="P23" s="323"/>
      <c r="Q23" s="218"/>
      <c r="R23" s="71">
        <v>11</v>
      </c>
    </row>
    <row r="24" spans="5:18" ht="13.5">
      <c r="E24" s="148">
        <v>3</v>
      </c>
      <c r="F24" s="57"/>
      <c r="G24" s="57"/>
      <c r="H24" s="57"/>
      <c r="I24" s="61"/>
      <c r="J24" s="65">
        <v>11</v>
      </c>
      <c r="M24" s="40">
        <v>6</v>
      </c>
      <c r="N24" s="60"/>
      <c r="O24" s="57"/>
      <c r="P24" s="57"/>
      <c r="Q24" s="218"/>
      <c r="R24" s="71">
        <v>11</v>
      </c>
    </row>
    <row r="25" spans="5:18" ht="14.25" thickBot="1">
      <c r="E25" s="148">
        <v>11</v>
      </c>
      <c r="F25" s="57"/>
      <c r="G25" s="57"/>
      <c r="H25" s="57"/>
      <c r="I25" s="61"/>
      <c r="J25" s="65">
        <v>8</v>
      </c>
      <c r="M25" s="40"/>
      <c r="N25" s="60"/>
      <c r="O25" s="57"/>
      <c r="P25" s="57"/>
      <c r="Q25" s="218"/>
      <c r="R25" s="71"/>
    </row>
    <row r="26" spans="5:18" ht="13.5">
      <c r="E26" s="316" t="s">
        <v>74</v>
      </c>
      <c r="F26" s="317"/>
      <c r="G26" s="39"/>
      <c r="I26" s="316" t="s">
        <v>75</v>
      </c>
      <c r="J26" s="317"/>
      <c r="M26" s="316" t="s">
        <v>76</v>
      </c>
      <c r="N26" s="317"/>
      <c r="O26" s="39"/>
      <c r="Q26" s="316" t="s">
        <v>77</v>
      </c>
      <c r="R26" s="317"/>
    </row>
    <row r="27" spans="5:18" ht="37.5" customHeight="1" thickBot="1">
      <c r="E27" s="370" t="s">
        <v>164</v>
      </c>
      <c r="F27" s="371"/>
      <c r="G27" s="38"/>
      <c r="I27" s="370" t="s">
        <v>53</v>
      </c>
      <c r="J27" s="371"/>
      <c r="M27" s="370" t="s">
        <v>55</v>
      </c>
      <c r="N27" s="371"/>
      <c r="O27" s="38"/>
      <c r="Q27" s="370" t="s">
        <v>49</v>
      </c>
      <c r="R27" s="371"/>
    </row>
  </sheetData>
  <sheetProtection/>
  <mergeCells count="34">
    <mergeCell ref="G23:H23"/>
    <mergeCell ref="F20:I20"/>
    <mergeCell ref="S9:T9"/>
    <mergeCell ref="C9:D9"/>
    <mergeCell ref="O12:P12"/>
    <mergeCell ref="G12:H12"/>
    <mergeCell ref="F21:I21"/>
    <mergeCell ref="Q15:R15"/>
    <mergeCell ref="M15:N15"/>
    <mergeCell ref="N21:Q21"/>
    <mergeCell ref="A1:V1"/>
    <mergeCell ref="E26:F26"/>
    <mergeCell ref="I26:J26"/>
    <mergeCell ref="E27:F27"/>
    <mergeCell ref="I27:J27"/>
    <mergeCell ref="M26:N26"/>
    <mergeCell ref="Q26:R26"/>
    <mergeCell ref="M27:N27"/>
    <mergeCell ref="Q27:R27"/>
    <mergeCell ref="O23:P23"/>
    <mergeCell ref="A15:B15"/>
    <mergeCell ref="A16:B16"/>
    <mergeCell ref="E15:F15"/>
    <mergeCell ref="E16:F16"/>
    <mergeCell ref="I15:J15"/>
    <mergeCell ref="K6:L6"/>
    <mergeCell ref="I16:J16"/>
    <mergeCell ref="N20:Q20"/>
    <mergeCell ref="U15:V15"/>
    <mergeCell ref="Q16:R16"/>
    <mergeCell ref="U16:V16"/>
    <mergeCell ref="G4:P4"/>
    <mergeCell ref="G3:P3"/>
    <mergeCell ref="M16:N16"/>
  </mergeCells>
  <printOptions horizontalCentered="1"/>
  <pageMargins left="0.15748031496062992" right="0.2362204724409449" top="0.2755905511811024" bottom="0.2362204724409449" header="0.15748031496062992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1"/>
  <sheetViews>
    <sheetView zoomScale="90" zoomScaleNormal="90" zoomScalePageLayoutView="0" workbookViewId="0" topLeftCell="A1">
      <selection activeCell="T37" sqref="T37"/>
    </sheetView>
  </sheetViews>
  <sheetFormatPr defaultColWidth="9.00390625" defaultRowHeight="13.5"/>
  <cols>
    <col min="1" max="1" width="16.375" style="50" customWidth="1"/>
    <col min="2" max="17" width="5.375" style="49" customWidth="1"/>
    <col min="18" max="20" width="5.125" style="49" customWidth="1"/>
    <col min="21" max="22" width="4.125" style="49" customWidth="1"/>
    <col min="23" max="23" width="4.125" style="50" customWidth="1"/>
    <col min="24" max="24" width="2.875" style="50" bestFit="1" customWidth="1"/>
    <col min="25" max="25" width="3.25390625" style="49" bestFit="1" customWidth="1"/>
    <col min="26" max="26" width="3.25390625" style="50" bestFit="1" customWidth="1"/>
    <col min="27" max="27" width="2.875" style="50" bestFit="1" customWidth="1"/>
    <col min="28" max="28" width="3.25390625" style="49" bestFit="1" customWidth="1"/>
    <col min="29" max="29" width="3.25390625" style="50" bestFit="1" customWidth="1"/>
    <col min="30" max="30" width="2.875" style="50" bestFit="1" customWidth="1"/>
    <col min="31" max="31" width="3.25390625" style="49" bestFit="1" customWidth="1"/>
    <col min="32" max="32" width="3.25390625" style="50" bestFit="1" customWidth="1"/>
    <col min="33" max="33" width="2.875" style="50" bestFit="1" customWidth="1"/>
    <col min="34" max="16384" width="9.00390625" style="50" customWidth="1"/>
  </cols>
  <sheetData>
    <row r="1" spans="1:32" ht="27.75" customHeight="1">
      <c r="A1" s="327" t="s">
        <v>56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72"/>
      <c r="S1" s="72"/>
      <c r="T1" s="72"/>
      <c r="U1" s="30"/>
      <c r="V1" s="30"/>
      <c r="W1" s="31"/>
      <c r="X1" s="31"/>
      <c r="Y1" s="30"/>
      <c r="Z1" s="31"/>
      <c r="AA1" s="31"/>
      <c r="AB1" s="30"/>
      <c r="AC1" s="31"/>
      <c r="AD1" s="31"/>
      <c r="AE1" s="30"/>
      <c r="AF1" s="31"/>
    </row>
    <row r="2" spans="2:33" s="130" customFormat="1" ht="24" customHeight="1" thickBo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45"/>
      <c r="W2" s="46"/>
      <c r="X2" s="46"/>
      <c r="Y2" s="45"/>
      <c r="Z2" s="46"/>
      <c r="AA2" s="46"/>
      <c r="AB2" s="45"/>
      <c r="AC2" s="46"/>
      <c r="AD2" s="46"/>
      <c r="AE2" s="46"/>
      <c r="AF2" s="46"/>
      <c r="AG2" s="46"/>
    </row>
    <row r="3" spans="1:21" ht="59.25" customHeight="1" thickBot="1">
      <c r="A3" s="13" t="s">
        <v>57</v>
      </c>
      <c r="B3" s="380" t="s">
        <v>166</v>
      </c>
      <c r="C3" s="381"/>
      <c r="D3" s="382"/>
      <c r="E3" s="379" t="s">
        <v>167</v>
      </c>
      <c r="F3" s="381"/>
      <c r="G3" s="379"/>
      <c r="H3" s="16" t="s">
        <v>1</v>
      </c>
      <c r="I3" s="15" t="s">
        <v>2</v>
      </c>
      <c r="J3" s="14" t="s">
        <v>3</v>
      </c>
      <c r="K3" s="14" t="s">
        <v>4</v>
      </c>
      <c r="L3" s="14" t="s">
        <v>5</v>
      </c>
      <c r="M3" s="14" t="s">
        <v>6</v>
      </c>
      <c r="N3" s="17" t="s">
        <v>7</v>
      </c>
      <c r="O3" s="228"/>
      <c r="P3" s="45" t="s">
        <v>1</v>
      </c>
      <c r="Q3" s="46" t="s">
        <v>2</v>
      </c>
      <c r="R3" s="52"/>
      <c r="S3" s="53" t="s">
        <v>1</v>
      </c>
      <c r="T3" s="52" t="s">
        <v>2</v>
      </c>
      <c r="U3" s="52"/>
    </row>
    <row r="4" spans="1:21" ht="17.25" customHeight="1" thickTop="1">
      <c r="A4" s="383" t="str">
        <f>B3</f>
        <v>WA３位　　　　　　　　　　　　　　　　　　ザワーズA</v>
      </c>
      <c r="B4" s="153"/>
      <c r="C4" s="154"/>
      <c r="D4" s="155"/>
      <c r="E4" s="156">
        <v>8</v>
      </c>
      <c r="F4" s="154"/>
      <c r="G4" s="157">
        <v>11</v>
      </c>
      <c r="H4" s="348">
        <f>SUM(R4,U4,X4,AA4)</f>
        <v>0</v>
      </c>
      <c r="I4" s="350">
        <v>1</v>
      </c>
      <c r="J4" s="350">
        <f>SUM(P4:P6)-SUM(Q4:Q6)+SUM(S4:S6)-SUM(T4:T6)+SUM(V4:V6)-SUM(W4:W6)+SUM(Y4:Y6)-SUM(Z4:Z6)</f>
        <v>-1</v>
      </c>
      <c r="K4" s="350">
        <f>L4-M4</f>
        <v>-4</v>
      </c>
      <c r="L4" s="350">
        <f>SUM(,E4:E6)</f>
        <v>27</v>
      </c>
      <c r="M4" s="350">
        <f>SUM(G4:G6,)</f>
        <v>31</v>
      </c>
      <c r="N4" s="351">
        <v>2</v>
      </c>
      <c r="O4" s="228"/>
      <c r="P4" s="45">
        <f aca="true" t="shared" si="0" ref="P4:P9">IF(B4&gt;D4,1,0)</f>
        <v>0</v>
      </c>
      <c r="Q4" s="46">
        <f aca="true" t="shared" si="1" ref="Q4:Q9">IF(B4&lt;D4,1,0)</f>
        <v>0</v>
      </c>
      <c r="R4" s="52">
        <f>IF(SUM(P4:P6)&gt;SUM(Q4:Q6),1,0)</f>
        <v>0</v>
      </c>
      <c r="S4" s="53">
        <f aca="true" t="shared" si="2" ref="S4:S9">IF(E4&gt;G4,1,0)</f>
        <v>0</v>
      </c>
      <c r="T4" s="52">
        <f aca="true" t="shared" si="3" ref="T4:T9">IF(E4&lt;G4,1,0)</f>
        <v>1</v>
      </c>
      <c r="U4" s="52">
        <f>IF(SUM(S4:S6)&gt;SUM(T4:T6),1,0)</f>
        <v>0</v>
      </c>
    </row>
    <row r="5" spans="1:21" ht="17.25" customHeight="1">
      <c r="A5" s="384"/>
      <c r="B5" s="160"/>
      <c r="C5" s="161"/>
      <c r="D5" s="162"/>
      <c r="E5" s="163">
        <v>11</v>
      </c>
      <c r="F5" s="161" t="s">
        <v>125</v>
      </c>
      <c r="G5" s="164">
        <v>9</v>
      </c>
      <c r="H5" s="349"/>
      <c r="I5" s="344"/>
      <c r="J5" s="344"/>
      <c r="K5" s="344"/>
      <c r="L5" s="344"/>
      <c r="M5" s="344"/>
      <c r="N5" s="352"/>
      <c r="O5" s="228"/>
      <c r="P5" s="45">
        <f t="shared" si="0"/>
        <v>0</v>
      </c>
      <c r="Q5" s="46">
        <f t="shared" si="1"/>
        <v>0</v>
      </c>
      <c r="R5" s="52"/>
      <c r="S5" s="53">
        <f t="shared" si="2"/>
        <v>1</v>
      </c>
      <c r="T5" s="52">
        <f t="shared" si="3"/>
        <v>0</v>
      </c>
      <c r="U5" s="52"/>
    </row>
    <row r="6" spans="1:21" ht="17.25" customHeight="1">
      <c r="A6" s="386"/>
      <c r="B6" s="167"/>
      <c r="C6" s="168"/>
      <c r="D6" s="169"/>
      <c r="E6" s="170">
        <v>8</v>
      </c>
      <c r="F6" s="168"/>
      <c r="G6" s="171">
        <v>11</v>
      </c>
      <c r="H6" s="333"/>
      <c r="I6" s="328"/>
      <c r="J6" s="328"/>
      <c r="K6" s="328"/>
      <c r="L6" s="328"/>
      <c r="M6" s="328"/>
      <c r="N6" s="353"/>
      <c r="O6" s="228"/>
      <c r="P6" s="45">
        <f t="shared" si="0"/>
        <v>0</v>
      </c>
      <c r="Q6" s="46">
        <f t="shared" si="1"/>
        <v>0</v>
      </c>
      <c r="R6" s="52"/>
      <c r="S6" s="53">
        <f t="shared" si="2"/>
        <v>0</v>
      </c>
      <c r="T6" s="52">
        <f t="shared" si="3"/>
        <v>1</v>
      </c>
      <c r="U6" s="52"/>
    </row>
    <row r="7" spans="1:21" ht="17.25" customHeight="1">
      <c r="A7" s="384" t="str">
        <f>E3</f>
        <v>WC４位　　　　　　　　　　　　　　　　　ＪＩＮＲＯ</v>
      </c>
      <c r="B7" s="174">
        <f>G4</f>
        <v>11</v>
      </c>
      <c r="C7" s="175"/>
      <c r="D7" s="176">
        <f>E4</f>
        <v>8</v>
      </c>
      <c r="E7" s="177"/>
      <c r="F7" s="175"/>
      <c r="G7" s="178"/>
      <c r="H7" s="356">
        <f>SUM(R7,U7,X7,AA7)</f>
        <v>1</v>
      </c>
      <c r="I7" s="343">
        <v>0</v>
      </c>
      <c r="J7" s="343">
        <f>SUM(P7:P9)-SUM(Q7:Q9)+SUM(S7:S9)-SUM(T7:T9)+SUM(V7:V9)-SUM(W7:W9)+SUM(Y7:Y9)-SUM(Z7:Z9)</f>
        <v>1</v>
      </c>
      <c r="K7" s="343">
        <f>L7-M7</f>
        <v>4</v>
      </c>
      <c r="L7" s="343">
        <f>SUM(,B7:B9)</f>
        <v>31</v>
      </c>
      <c r="M7" s="343">
        <f>SUM(D7:D9,)</f>
        <v>27</v>
      </c>
      <c r="N7" s="357">
        <v>1</v>
      </c>
      <c r="O7" s="228"/>
      <c r="P7" s="45">
        <f t="shared" si="0"/>
        <v>1</v>
      </c>
      <c r="Q7" s="46">
        <f t="shared" si="1"/>
        <v>0</v>
      </c>
      <c r="R7" s="52">
        <f>IF(SUM(P7:P9)&gt;SUM(Q7:Q9),1,0)</f>
        <v>1</v>
      </c>
      <c r="S7" s="53">
        <f t="shared" si="2"/>
        <v>0</v>
      </c>
      <c r="T7" s="52">
        <f t="shared" si="3"/>
        <v>0</v>
      </c>
      <c r="U7" s="52">
        <f>IF(SUM(S7:S9)&gt;SUM(T7:T9),1,0)</f>
        <v>0</v>
      </c>
    </row>
    <row r="8" spans="1:21" ht="17.25" customHeight="1">
      <c r="A8" s="384"/>
      <c r="B8" s="160">
        <f>G5</f>
        <v>9</v>
      </c>
      <c r="C8" s="161" t="s">
        <v>124</v>
      </c>
      <c r="D8" s="162">
        <f>E5</f>
        <v>11</v>
      </c>
      <c r="E8" s="163"/>
      <c r="F8" s="161"/>
      <c r="G8" s="164"/>
      <c r="H8" s="349"/>
      <c r="I8" s="344"/>
      <c r="J8" s="344"/>
      <c r="K8" s="344"/>
      <c r="L8" s="344"/>
      <c r="M8" s="344"/>
      <c r="N8" s="352"/>
      <c r="O8" s="228"/>
      <c r="P8" s="45">
        <f t="shared" si="0"/>
        <v>0</v>
      </c>
      <c r="Q8" s="46">
        <f t="shared" si="1"/>
        <v>1</v>
      </c>
      <c r="R8" s="52"/>
      <c r="S8" s="53">
        <f t="shared" si="2"/>
        <v>0</v>
      </c>
      <c r="T8" s="52">
        <f t="shared" si="3"/>
        <v>0</v>
      </c>
      <c r="U8" s="52"/>
    </row>
    <row r="9" spans="1:21" ht="17.25" customHeight="1" thickBot="1">
      <c r="A9" s="387"/>
      <c r="B9" s="199">
        <f>G6</f>
        <v>11</v>
      </c>
      <c r="C9" s="200"/>
      <c r="D9" s="201">
        <f>E6</f>
        <v>8</v>
      </c>
      <c r="E9" s="202"/>
      <c r="F9" s="200"/>
      <c r="G9" s="203"/>
      <c r="H9" s="359"/>
      <c r="I9" s="345"/>
      <c r="J9" s="345"/>
      <c r="K9" s="345"/>
      <c r="L9" s="345"/>
      <c r="M9" s="345"/>
      <c r="N9" s="360"/>
      <c r="O9" s="228"/>
      <c r="P9" s="45">
        <f t="shared" si="0"/>
        <v>1</v>
      </c>
      <c r="Q9" s="46">
        <f t="shared" si="1"/>
        <v>0</v>
      </c>
      <c r="R9" s="52"/>
      <c r="S9" s="53">
        <f t="shared" si="2"/>
        <v>0</v>
      </c>
      <c r="T9" s="52">
        <f t="shared" si="3"/>
        <v>0</v>
      </c>
      <c r="U9" s="52"/>
    </row>
    <row r="10" ht="29.25" customHeight="1" thickBot="1"/>
    <row r="11" spans="1:28" ht="59.25" customHeight="1" thickBot="1">
      <c r="A11" s="13" t="s">
        <v>58</v>
      </c>
      <c r="B11" s="380" t="s">
        <v>168</v>
      </c>
      <c r="C11" s="381"/>
      <c r="D11" s="382"/>
      <c r="E11" s="379" t="s">
        <v>169</v>
      </c>
      <c r="F11" s="379"/>
      <c r="G11" s="379"/>
      <c r="H11" s="380" t="s">
        <v>170</v>
      </c>
      <c r="I11" s="381"/>
      <c r="J11" s="382"/>
      <c r="K11" s="16" t="s">
        <v>1</v>
      </c>
      <c r="L11" s="15" t="s">
        <v>2</v>
      </c>
      <c r="M11" s="14" t="s">
        <v>3</v>
      </c>
      <c r="N11" s="14" t="s">
        <v>4</v>
      </c>
      <c r="O11" s="14" t="s">
        <v>5</v>
      </c>
      <c r="P11" s="14" t="s">
        <v>6</v>
      </c>
      <c r="Q11" s="17" t="s">
        <v>7</v>
      </c>
      <c r="R11" s="228"/>
      <c r="S11" s="45" t="s">
        <v>1</v>
      </c>
      <c r="T11" s="46" t="s">
        <v>2</v>
      </c>
      <c r="U11" s="52"/>
      <c r="V11" s="53" t="s">
        <v>1</v>
      </c>
      <c r="W11" s="52" t="s">
        <v>2</v>
      </c>
      <c r="X11" s="52"/>
      <c r="Y11" s="53" t="s">
        <v>1</v>
      </c>
      <c r="Z11" s="52" t="s">
        <v>2</v>
      </c>
      <c r="AA11" s="52"/>
      <c r="AB11" s="53"/>
    </row>
    <row r="12" spans="1:28" ht="17.25" customHeight="1" thickTop="1">
      <c r="A12" s="383" t="str">
        <f>B11</f>
        <v>WB３位　　　　　　　　　　　　　　　　　　SHEM+D</v>
      </c>
      <c r="B12" s="153"/>
      <c r="C12" s="154"/>
      <c r="D12" s="155"/>
      <c r="E12" s="156">
        <v>8</v>
      </c>
      <c r="F12" s="154"/>
      <c r="G12" s="157">
        <v>11</v>
      </c>
      <c r="H12" s="158">
        <v>6</v>
      </c>
      <c r="I12" s="154"/>
      <c r="J12" s="159">
        <v>11</v>
      </c>
      <c r="K12" s="348">
        <f>SUM(U12,X12,AA12,AD12)</f>
        <v>1</v>
      </c>
      <c r="L12" s="350">
        <v>1</v>
      </c>
      <c r="M12" s="350">
        <f>SUM(S12:S14)-SUM(T12:T14)+SUM(V12:V14)-SUM(W12:W14)+SUM(Y12:Y14)-SUM(Z12:Z14)+SUM(AB12:AB14)-SUM(AC12:AC14)</f>
        <v>-1</v>
      </c>
      <c r="N12" s="350">
        <f>O12-P12</f>
        <v>-5</v>
      </c>
      <c r="O12" s="350">
        <f>SUM(,E12:E14,H12:H14)</f>
        <v>43</v>
      </c>
      <c r="P12" s="350">
        <f>SUM(G12:G14,J12:J14)</f>
        <v>48</v>
      </c>
      <c r="Q12" s="351">
        <v>2</v>
      </c>
      <c r="R12" s="228"/>
      <c r="S12" s="45">
        <f aca="true" t="shared" si="4" ref="S12:S20">IF(B12&gt;D12,1,0)</f>
        <v>0</v>
      </c>
      <c r="T12" s="46">
        <f aca="true" t="shared" si="5" ref="T12:T20">IF(B12&lt;D12,1,0)</f>
        <v>0</v>
      </c>
      <c r="U12" s="52">
        <f>IF(SUM(S12:S14)&gt;SUM(T12:T14),1,0)</f>
        <v>0</v>
      </c>
      <c r="V12" s="53">
        <f aca="true" t="shared" si="6" ref="V12:V20">IF(E12&gt;G12,1,0)</f>
        <v>0</v>
      </c>
      <c r="W12" s="52">
        <f aca="true" t="shared" si="7" ref="W12:W20">IF(E12&lt;G12,1,0)</f>
        <v>1</v>
      </c>
      <c r="X12" s="52">
        <f>IF(SUM(V12:V14)&gt;SUM(W12:W14),1,0)</f>
        <v>1</v>
      </c>
      <c r="Y12" s="53">
        <f aca="true" t="shared" si="8" ref="Y12:Y20">IF(H12&gt;J12,1,0)</f>
        <v>0</v>
      </c>
      <c r="Z12" s="52">
        <f aca="true" t="shared" si="9" ref="Z12:Z20">IF(H12&lt;J12,1,0)</f>
        <v>1</v>
      </c>
      <c r="AA12" s="52">
        <f>IF(SUM(Y12:Y14)&gt;SUM(Z12:Z14),1,0)</f>
        <v>0</v>
      </c>
      <c r="AB12" s="53"/>
    </row>
    <row r="13" spans="1:28" ht="17.25" customHeight="1">
      <c r="A13" s="384"/>
      <c r="B13" s="160"/>
      <c r="C13" s="161"/>
      <c r="D13" s="162"/>
      <c r="E13" s="163">
        <v>11</v>
      </c>
      <c r="F13" s="161" t="s">
        <v>124</v>
      </c>
      <c r="G13" s="164">
        <v>8</v>
      </c>
      <c r="H13" s="165"/>
      <c r="I13" s="161" t="s">
        <v>125</v>
      </c>
      <c r="J13" s="166"/>
      <c r="K13" s="349"/>
      <c r="L13" s="344"/>
      <c r="M13" s="344"/>
      <c r="N13" s="344"/>
      <c r="O13" s="344"/>
      <c r="P13" s="344"/>
      <c r="Q13" s="352"/>
      <c r="R13" s="228"/>
      <c r="S13" s="45">
        <f t="shared" si="4"/>
        <v>0</v>
      </c>
      <c r="T13" s="46">
        <f t="shared" si="5"/>
        <v>0</v>
      </c>
      <c r="U13" s="52"/>
      <c r="V13" s="53">
        <f t="shared" si="6"/>
        <v>1</v>
      </c>
      <c r="W13" s="52">
        <f t="shared" si="7"/>
        <v>0</v>
      </c>
      <c r="X13" s="52"/>
      <c r="Y13" s="53">
        <f t="shared" si="8"/>
        <v>0</v>
      </c>
      <c r="Z13" s="52">
        <f t="shared" si="9"/>
        <v>0</v>
      </c>
      <c r="AA13" s="52"/>
      <c r="AB13" s="53"/>
    </row>
    <row r="14" spans="1:28" ht="17.25" customHeight="1">
      <c r="A14" s="384"/>
      <c r="B14" s="167"/>
      <c r="C14" s="168"/>
      <c r="D14" s="169"/>
      <c r="E14" s="170">
        <v>11</v>
      </c>
      <c r="F14" s="168"/>
      <c r="G14" s="171">
        <v>7</v>
      </c>
      <c r="H14" s="172">
        <v>7</v>
      </c>
      <c r="I14" s="168"/>
      <c r="J14" s="173">
        <v>11</v>
      </c>
      <c r="K14" s="333"/>
      <c r="L14" s="328"/>
      <c r="M14" s="328"/>
      <c r="N14" s="328"/>
      <c r="O14" s="328"/>
      <c r="P14" s="328"/>
      <c r="Q14" s="353"/>
      <c r="R14" s="228"/>
      <c r="S14" s="45">
        <f t="shared" si="4"/>
        <v>0</v>
      </c>
      <c r="T14" s="46">
        <f t="shared" si="5"/>
        <v>0</v>
      </c>
      <c r="U14" s="52"/>
      <c r="V14" s="53">
        <f t="shared" si="6"/>
        <v>1</v>
      </c>
      <c r="W14" s="52">
        <f t="shared" si="7"/>
        <v>0</v>
      </c>
      <c r="X14" s="52"/>
      <c r="Y14" s="53">
        <f t="shared" si="8"/>
        <v>0</v>
      </c>
      <c r="Z14" s="52">
        <f t="shared" si="9"/>
        <v>1</v>
      </c>
      <c r="AA14" s="52"/>
      <c r="AB14" s="53"/>
    </row>
    <row r="15" spans="1:28" ht="17.25" customHeight="1">
      <c r="A15" s="385" t="str">
        <f>E11</f>
        <v>WC３位　　　　　　　　　　　　　　　　　　　ザワーズＢ</v>
      </c>
      <c r="B15" s="174">
        <f>G12</f>
        <v>11</v>
      </c>
      <c r="C15" s="175"/>
      <c r="D15" s="176">
        <f>E12</f>
        <v>8</v>
      </c>
      <c r="E15" s="177"/>
      <c r="F15" s="175"/>
      <c r="G15" s="178"/>
      <c r="H15" s="179">
        <v>9</v>
      </c>
      <c r="I15" s="175"/>
      <c r="J15" s="180">
        <v>11</v>
      </c>
      <c r="K15" s="356">
        <f>SUM(U15,X15,AA15,AD15)</f>
        <v>0</v>
      </c>
      <c r="L15" s="343">
        <v>2</v>
      </c>
      <c r="M15" s="343">
        <f>SUM(S15:S17)-SUM(T15:T17)+SUM(V15:V17)-SUM(W15:W17)+SUM(Y15:Y17)-SUM(Z15:Z17)+SUM(AB15:AB17)-SUM(AC15:AC17)</f>
        <v>-3</v>
      </c>
      <c r="N15" s="343">
        <f>O15-P15</f>
        <v>-15</v>
      </c>
      <c r="O15" s="343">
        <f>SUM(,B15:B17,H15:H17)</f>
        <v>37</v>
      </c>
      <c r="P15" s="343">
        <f>SUM(D15:D17,J15:J17)</f>
        <v>52</v>
      </c>
      <c r="Q15" s="357">
        <v>3</v>
      </c>
      <c r="R15" s="228"/>
      <c r="S15" s="45">
        <f t="shared" si="4"/>
        <v>1</v>
      </c>
      <c r="T15" s="46">
        <f t="shared" si="5"/>
        <v>0</v>
      </c>
      <c r="U15" s="52">
        <f>IF(SUM(S15:S17)&gt;SUM(T15:T17),1,0)</f>
        <v>0</v>
      </c>
      <c r="V15" s="53">
        <f t="shared" si="6"/>
        <v>0</v>
      </c>
      <c r="W15" s="52">
        <f t="shared" si="7"/>
        <v>0</v>
      </c>
      <c r="X15" s="52">
        <f>IF(SUM(V15:V17)&gt;SUM(W15:W17),1,0)</f>
        <v>0</v>
      </c>
      <c r="Y15" s="53">
        <f t="shared" si="8"/>
        <v>0</v>
      </c>
      <c r="Z15" s="52">
        <f t="shared" si="9"/>
        <v>1</v>
      </c>
      <c r="AA15" s="52">
        <f>IF(SUM(Y15:Y17)&gt;SUM(Z15:Z17),1,0)</f>
        <v>0</v>
      </c>
      <c r="AB15" s="53"/>
    </row>
    <row r="16" spans="1:28" ht="17.25" customHeight="1">
      <c r="A16" s="384"/>
      <c r="B16" s="160">
        <f>G13</f>
        <v>8</v>
      </c>
      <c r="C16" s="161" t="s">
        <v>125</v>
      </c>
      <c r="D16" s="162">
        <f>E13</f>
        <v>11</v>
      </c>
      <c r="E16" s="163"/>
      <c r="F16" s="161"/>
      <c r="G16" s="164"/>
      <c r="H16" s="165"/>
      <c r="I16" s="161" t="s">
        <v>125</v>
      </c>
      <c r="J16" s="166"/>
      <c r="K16" s="349"/>
      <c r="L16" s="344"/>
      <c r="M16" s="344"/>
      <c r="N16" s="344"/>
      <c r="O16" s="344"/>
      <c r="P16" s="344"/>
      <c r="Q16" s="352"/>
      <c r="R16" s="228"/>
      <c r="S16" s="45">
        <f t="shared" si="4"/>
        <v>0</v>
      </c>
      <c r="T16" s="46">
        <f t="shared" si="5"/>
        <v>1</v>
      </c>
      <c r="U16" s="52"/>
      <c r="V16" s="53">
        <f t="shared" si="6"/>
        <v>0</v>
      </c>
      <c r="W16" s="52">
        <f t="shared" si="7"/>
        <v>0</v>
      </c>
      <c r="X16" s="52"/>
      <c r="Y16" s="53">
        <f t="shared" si="8"/>
        <v>0</v>
      </c>
      <c r="Z16" s="52">
        <f t="shared" si="9"/>
        <v>0</v>
      </c>
      <c r="AA16" s="52"/>
      <c r="AB16" s="53"/>
    </row>
    <row r="17" spans="1:28" ht="17.25" customHeight="1">
      <c r="A17" s="386"/>
      <c r="B17" s="181">
        <f>G14</f>
        <v>7</v>
      </c>
      <c r="C17" s="182"/>
      <c r="D17" s="183">
        <f>E14</f>
        <v>11</v>
      </c>
      <c r="E17" s="184"/>
      <c r="F17" s="182"/>
      <c r="G17" s="185"/>
      <c r="H17" s="186">
        <v>2</v>
      </c>
      <c r="I17" s="182"/>
      <c r="J17" s="187">
        <v>11</v>
      </c>
      <c r="K17" s="333"/>
      <c r="L17" s="328"/>
      <c r="M17" s="328"/>
      <c r="N17" s="328"/>
      <c r="O17" s="328"/>
      <c r="P17" s="328"/>
      <c r="Q17" s="353"/>
      <c r="R17" s="228"/>
      <c r="S17" s="45">
        <f t="shared" si="4"/>
        <v>0</v>
      </c>
      <c r="T17" s="46">
        <f t="shared" si="5"/>
        <v>1</v>
      </c>
      <c r="U17" s="52"/>
      <c r="V17" s="53">
        <f t="shared" si="6"/>
        <v>0</v>
      </c>
      <c r="W17" s="52">
        <f t="shared" si="7"/>
        <v>0</v>
      </c>
      <c r="X17" s="52"/>
      <c r="Y17" s="53">
        <f t="shared" si="8"/>
        <v>0</v>
      </c>
      <c r="Z17" s="52">
        <f t="shared" si="9"/>
        <v>1</v>
      </c>
      <c r="AA17" s="52"/>
      <c r="AB17" s="53"/>
    </row>
    <row r="18" spans="1:28" ht="17.25" customHeight="1">
      <c r="A18" s="384" t="str">
        <f>H11</f>
        <v>WB４位　　　　　　　　　　　　　　　　　　　雅</v>
      </c>
      <c r="B18" s="188">
        <f>J12</f>
        <v>11</v>
      </c>
      <c r="C18" s="189"/>
      <c r="D18" s="190">
        <f>H12</f>
        <v>6</v>
      </c>
      <c r="E18" s="191">
        <f>J15</f>
        <v>11</v>
      </c>
      <c r="F18" s="189"/>
      <c r="G18" s="192">
        <f>H15</f>
        <v>9</v>
      </c>
      <c r="H18" s="193"/>
      <c r="I18" s="189"/>
      <c r="J18" s="194"/>
      <c r="K18" s="356">
        <f>SUM(U18,X18,AA18,AD18)</f>
        <v>2</v>
      </c>
      <c r="L18" s="343">
        <v>0</v>
      </c>
      <c r="M18" s="343">
        <f>SUM(S18:S20)-SUM(T18:T20)+SUM(V18:V20)-SUM(W18:W20)+SUM(Y18:Y20)-SUM(Z18:Z20)+SUM(AB18:AB20)-SUM(AC18:AC20)</f>
        <v>4</v>
      </c>
      <c r="N18" s="343">
        <f>O18-P18</f>
        <v>20</v>
      </c>
      <c r="O18" s="343">
        <f>SUM(,E18:E20,B18:B20)</f>
        <v>44</v>
      </c>
      <c r="P18" s="343">
        <f>SUM(D18:D20,G18:G20)</f>
        <v>24</v>
      </c>
      <c r="Q18" s="357">
        <v>1</v>
      </c>
      <c r="R18" s="228"/>
      <c r="S18" s="45">
        <f t="shared" si="4"/>
        <v>1</v>
      </c>
      <c r="T18" s="46">
        <f t="shared" si="5"/>
        <v>0</v>
      </c>
      <c r="U18" s="52">
        <f>IF(SUM(S18:S20)&gt;SUM(T18:T20),1,0)</f>
        <v>1</v>
      </c>
      <c r="V18" s="53">
        <f t="shared" si="6"/>
        <v>1</v>
      </c>
      <c r="W18" s="52">
        <f t="shared" si="7"/>
        <v>0</v>
      </c>
      <c r="X18" s="52">
        <f>IF(SUM(V18:V20)&gt;SUM(W18:W20),1,0)</f>
        <v>1</v>
      </c>
      <c r="Y18" s="53">
        <f t="shared" si="8"/>
        <v>0</v>
      </c>
      <c r="Z18" s="52">
        <f t="shared" si="9"/>
        <v>0</v>
      </c>
      <c r="AA18" s="52">
        <f>IF(SUM(Y18:Y20)&gt;SUM(Z18:Z20),1,0)</f>
        <v>0</v>
      </c>
      <c r="AB18" s="53"/>
    </row>
    <row r="19" spans="1:28" ht="17.25" customHeight="1">
      <c r="A19" s="384"/>
      <c r="B19" s="195">
        <f>J13</f>
        <v>0</v>
      </c>
      <c r="C19" s="161" t="s">
        <v>124</v>
      </c>
      <c r="D19" s="196">
        <f>H13</f>
        <v>0</v>
      </c>
      <c r="E19" s="197">
        <f>J16</f>
        <v>0</v>
      </c>
      <c r="F19" s="161" t="s">
        <v>124</v>
      </c>
      <c r="G19" s="198">
        <f>H16</f>
        <v>0</v>
      </c>
      <c r="H19" s="165"/>
      <c r="I19" s="161"/>
      <c r="J19" s="166"/>
      <c r="K19" s="349"/>
      <c r="L19" s="344"/>
      <c r="M19" s="344"/>
      <c r="N19" s="344"/>
      <c r="O19" s="344"/>
      <c r="P19" s="344"/>
      <c r="Q19" s="352"/>
      <c r="R19" s="228"/>
      <c r="S19" s="45">
        <f t="shared" si="4"/>
        <v>0</v>
      </c>
      <c r="T19" s="46">
        <f t="shared" si="5"/>
        <v>0</v>
      </c>
      <c r="U19" s="52"/>
      <c r="V19" s="53">
        <f t="shared" si="6"/>
        <v>0</v>
      </c>
      <c r="W19" s="52">
        <f t="shared" si="7"/>
        <v>0</v>
      </c>
      <c r="X19" s="52"/>
      <c r="Y19" s="53">
        <f t="shared" si="8"/>
        <v>0</v>
      </c>
      <c r="Z19" s="52">
        <f t="shared" si="9"/>
        <v>0</v>
      </c>
      <c r="AA19" s="52"/>
      <c r="AB19" s="53"/>
    </row>
    <row r="20" spans="1:28" ht="17.25" customHeight="1" thickBot="1">
      <c r="A20" s="387"/>
      <c r="B20" s="199">
        <f>J14</f>
        <v>11</v>
      </c>
      <c r="C20" s="200"/>
      <c r="D20" s="201">
        <f>H14</f>
        <v>7</v>
      </c>
      <c r="E20" s="202">
        <f>J17</f>
        <v>11</v>
      </c>
      <c r="F20" s="200"/>
      <c r="G20" s="203">
        <f>H17</f>
        <v>2</v>
      </c>
      <c r="H20" s="204"/>
      <c r="I20" s="200"/>
      <c r="J20" s="205"/>
      <c r="K20" s="359"/>
      <c r="L20" s="345"/>
      <c r="M20" s="345"/>
      <c r="N20" s="345"/>
      <c r="O20" s="345"/>
      <c r="P20" s="345"/>
      <c r="Q20" s="360"/>
      <c r="R20" s="228"/>
      <c r="S20" s="45">
        <f t="shared" si="4"/>
        <v>1</v>
      </c>
      <c r="T20" s="46">
        <f t="shared" si="5"/>
        <v>0</v>
      </c>
      <c r="U20" s="52"/>
      <c r="V20" s="53">
        <f t="shared" si="6"/>
        <v>1</v>
      </c>
      <c r="W20" s="52">
        <f t="shared" si="7"/>
        <v>0</v>
      </c>
      <c r="X20" s="52"/>
      <c r="Y20" s="53">
        <f t="shared" si="8"/>
        <v>0</v>
      </c>
      <c r="Z20" s="52">
        <f t="shared" si="9"/>
        <v>0</v>
      </c>
      <c r="AA20" s="52"/>
      <c r="AB20" s="53"/>
    </row>
    <row r="21" ht="30" customHeight="1"/>
    <row r="22" ht="13.5"/>
    <row r="23" spans="4:9" ht="21.75" customHeight="1" thickBot="1">
      <c r="D23" s="389" t="s">
        <v>33</v>
      </c>
      <c r="E23" s="389"/>
      <c r="F23" s="389"/>
      <c r="G23" s="389"/>
      <c r="H23" s="389"/>
      <c r="I23" s="389"/>
    </row>
    <row r="24" spans="4:9" ht="24" customHeight="1" thickBot="1">
      <c r="D24" s="391" t="s">
        <v>45</v>
      </c>
      <c r="E24" s="392"/>
      <c r="F24" s="392"/>
      <c r="G24" s="392"/>
      <c r="H24" s="392"/>
      <c r="I24" s="393"/>
    </row>
    <row r="25" spans="7:9" ht="14.25" thickBot="1">
      <c r="G25" s="237"/>
      <c r="H25" s="238"/>
      <c r="I25" s="238"/>
    </row>
    <row r="26" spans="3:10" ht="14.25" thickTop="1">
      <c r="C26" s="235">
        <v>6</v>
      </c>
      <c r="D26" s="229"/>
      <c r="E26" s="230"/>
      <c r="F26" s="230"/>
      <c r="G26" s="232"/>
      <c r="H26" s="232"/>
      <c r="I26" s="232"/>
      <c r="J26" s="239">
        <v>11</v>
      </c>
    </row>
    <row r="27" spans="3:10" ht="13.5">
      <c r="C27" s="235">
        <v>2</v>
      </c>
      <c r="D27" s="231"/>
      <c r="E27" s="232"/>
      <c r="F27" s="232"/>
      <c r="G27" s="232"/>
      <c r="H27" s="232"/>
      <c r="I27" s="232"/>
      <c r="J27" s="239">
        <v>11</v>
      </c>
    </row>
    <row r="28" spans="4:10" ht="14.25" thickBot="1">
      <c r="D28" s="231"/>
      <c r="E28" s="232"/>
      <c r="F28" s="232"/>
      <c r="G28" s="232"/>
      <c r="H28" s="232"/>
      <c r="I28" s="232"/>
      <c r="J28" s="240"/>
    </row>
    <row r="29" spans="2:11" ht="13.5">
      <c r="B29" s="394" t="s">
        <v>59</v>
      </c>
      <c r="C29" s="395"/>
      <c r="D29" s="395"/>
      <c r="E29" s="396"/>
      <c r="H29" s="394" t="s">
        <v>60</v>
      </c>
      <c r="I29" s="395"/>
      <c r="J29" s="395"/>
      <c r="K29" s="396"/>
    </row>
    <row r="30" spans="2:31" s="233" customFormat="1" ht="41.25" customHeight="1" thickBot="1">
      <c r="B30" s="388" t="s">
        <v>171</v>
      </c>
      <c r="C30" s="389"/>
      <c r="D30" s="389"/>
      <c r="E30" s="390"/>
      <c r="F30" s="234"/>
      <c r="G30" s="234"/>
      <c r="H30" s="388" t="s">
        <v>45</v>
      </c>
      <c r="I30" s="389"/>
      <c r="J30" s="389"/>
      <c r="K30" s="390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Y30" s="234"/>
      <c r="AB30" s="234"/>
      <c r="AE30" s="234"/>
    </row>
    <row r="34" spans="4:9" ht="19.5" thickBot="1">
      <c r="D34" s="389" t="s">
        <v>34</v>
      </c>
      <c r="E34" s="389"/>
      <c r="F34" s="389"/>
      <c r="G34" s="389"/>
      <c r="H34" s="389"/>
      <c r="I34" s="389"/>
    </row>
    <row r="35" spans="4:9" ht="24" customHeight="1" thickBot="1">
      <c r="D35" s="391" t="s">
        <v>172</v>
      </c>
      <c r="E35" s="392"/>
      <c r="F35" s="392"/>
      <c r="G35" s="392"/>
      <c r="H35" s="392"/>
      <c r="I35" s="393"/>
    </row>
    <row r="36" spans="7:9" ht="14.25" thickBot="1">
      <c r="G36" s="237"/>
      <c r="H36" s="238"/>
      <c r="I36" s="238"/>
    </row>
    <row r="37" spans="3:10" ht="14.25" thickTop="1">
      <c r="C37" s="236">
        <v>11</v>
      </c>
      <c r="D37" s="229"/>
      <c r="E37" s="230"/>
      <c r="F37" s="230"/>
      <c r="G37" s="232"/>
      <c r="H37" s="232"/>
      <c r="I37" s="232"/>
      <c r="J37" s="239">
        <v>7</v>
      </c>
    </row>
    <row r="38" spans="3:10" ht="13.5">
      <c r="C38" s="235">
        <v>5</v>
      </c>
      <c r="D38" s="231"/>
      <c r="E38" s="232"/>
      <c r="F38" s="232"/>
      <c r="G38" s="232"/>
      <c r="H38" s="232"/>
      <c r="I38" s="232"/>
      <c r="J38" s="239">
        <v>11</v>
      </c>
    </row>
    <row r="39" spans="3:10" ht="14.25" thickBot="1">
      <c r="C39" s="235">
        <v>7</v>
      </c>
      <c r="D39" s="231"/>
      <c r="E39" s="232"/>
      <c r="F39" s="232"/>
      <c r="G39" s="232"/>
      <c r="H39" s="232"/>
      <c r="I39" s="232"/>
      <c r="J39" s="241">
        <v>11</v>
      </c>
    </row>
    <row r="40" spans="2:11" ht="13.5">
      <c r="B40" s="394" t="s">
        <v>61</v>
      </c>
      <c r="C40" s="395"/>
      <c r="D40" s="395"/>
      <c r="E40" s="396"/>
      <c r="H40" s="394" t="s">
        <v>62</v>
      </c>
      <c r="I40" s="395"/>
      <c r="J40" s="395"/>
      <c r="K40" s="396"/>
    </row>
    <row r="41" spans="2:11" ht="42" customHeight="1" thickBot="1">
      <c r="B41" s="397" t="s">
        <v>54</v>
      </c>
      <c r="C41" s="398"/>
      <c r="D41" s="398"/>
      <c r="E41" s="399"/>
      <c r="H41" s="397" t="s">
        <v>173</v>
      </c>
      <c r="I41" s="398"/>
      <c r="J41" s="398"/>
      <c r="K41" s="399"/>
    </row>
  </sheetData>
  <sheetProtection/>
  <mergeCells count="58">
    <mergeCell ref="D34:I34"/>
    <mergeCell ref="D35:I35"/>
    <mergeCell ref="B40:E40"/>
    <mergeCell ref="H40:K40"/>
    <mergeCell ref="B41:E41"/>
    <mergeCell ref="H41:K41"/>
    <mergeCell ref="I7:I9"/>
    <mergeCell ref="J7:J9"/>
    <mergeCell ref="K7:K9"/>
    <mergeCell ref="L7:L9"/>
    <mergeCell ref="M7:M9"/>
    <mergeCell ref="A1:Q1"/>
    <mergeCell ref="M4:M6"/>
    <mergeCell ref="N4:N6"/>
    <mergeCell ref="A7:A9"/>
    <mergeCell ref="N7:N9"/>
    <mergeCell ref="B3:D3"/>
    <mergeCell ref="E3:G3"/>
    <mergeCell ref="A4:A6"/>
    <mergeCell ref="H4:H6"/>
    <mergeCell ref="I4:I6"/>
    <mergeCell ref="J4:J6"/>
    <mergeCell ref="K4:K6"/>
    <mergeCell ref="L4:L6"/>
    <mergeCell ref="H7:H9"/>
    <mergeCell ref="O18:O20"/>
    <mergeCell ref="B29:E29"/>
    <mergeCell ref="H29:K29"/>
    <mergeCell ref="M12:M14"/>
    <mergeCell ref="N12:N14"/>
    <mergeCell ref="O12:O14"/>
    <mergeCell ref="B11:D11"/>
    <mergeCell ref="B30:E30"/>
    <mergeCell ref="H30:K30"/>
    <mergeCell ref="D24:I24"/>
    <mergeCell ref="D23:I23"/>
    <mergeCell ref="O15:O17"/>
    <mergeCell ref="P15:P17"/>
    <mergeCell ref="P18:P20"/>
    <mergeCell ref="Q18:Q20"/>
    <mergeCell ref="A18:A20"/>
    <mergeCell ref="K18:K20"/>
    <mergeCell ref="L18:L20"/>
    <mergeCell ref="M18:M20"/>
    <mergeCell ref="N18:N20"/>
    <mergeCell ref="Q12:Q14"/>
    <mergeCell ref="A15:A17"/>
    <mergeCell ref="K15:K17"/>
    <mergeCell ref="L15:L17"/>
    <mergeCell ref="M15:M17"/>
    <mergeCell ref="N15:N17"/>
    <mergeCell ref="Q15:Q17"/>
    <mergeCell ref="E11:G11"/>
    <mergeCell ref="H11:J11"/>
    <mergeCell ref="A12:A14"/>
    <mergeCell ref="K12:K14"/>
    <mergeCell ref="L12:L14"/>
    <mergeCell ref="P12:P14"/>
  </mergeCells>
  <printOptions horizontalCentered="1"/>
  <pageMargins left="0.15748031496062992" right="0.1968503937007874" top="0.31496062992125984" bottom="0.2755905511811024" header="0.1968503937007874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35" sqref="C35"/>
    </sheetView>
  </sheetViews>
  <sheetFormatPr defaultColWidth="9.00390625" defaultRowHeight="13.5"/>
  <cols>
    <col min="1" max="1" width="5.875" style="242" customWidth="1"/>
    <col min="2" max="2" width="11.25390625" style="243" customWidth="1"/>
    <col min="3" max="3" width="34.875" style="242" customWidth="1"/>
    <col min="4" max="4" width="5.875" style="242" customWidth="1"/>
    <col min="5" max="5" width="11.25390625" style="244" customWidth="1"/>
    <col min="6" max="6" width="40.625" style="242" customWidth="1"/>
    <col min="7" max="16384" width="9.00390625" style="242" customWidth="1"/>
  </cols>
  <sheetData>
    <row r="1" spans="1:6" ht="37.5" customHeight="1">
      <c r="A1" s="404" t="s">
        <v>204</v>
      </c>
      <c r="B1" s="404"/>
      <c r="C1" s="404"/>
      <c r="D1" s="404"/>
      <c r="E1" s="404"/>
      <c r="F1" s="404"/>
    </row>
    <row r="2" ht="17.25" customHeight="1" thickBot="1"/>
    <row r="3" spans="1:6" ht="30" customHeight="1" thickBot="1">
      <c r="A3" s="407" t="s">
        <v>174</v>
      </c>
      <c r="B3" s="245" t="s">
        <v>7</v>
      </c>
      <c r="C3" s="246" t="s">
        <v>175</v>
      </c>
      <c r="D3" s="410" t="s">
        <v>176</v>
      </c>
      <c r="E3" s="245" t="s">
        <v>7</v>
      </c>
      <c r="F3" s="246" t="s">
        <v>175</v>
      </c>
    </row>
    <row r="4" spans="1:6" ht="27" customHeight="1" thickTop="1">
      <c r="A4" s="408"/>
      <c r="B4" s="247" t="s">
        <v>177</v>
      </c>
      <c r="C4" s="248" t="s">
        <v>23</v>
      </c>
      <c r="D4" s="411"/>
      <c r="E4" s="247" t="s">
        <v>177</v>
      </c>
      <c r="F4" s="248" t="s">
        <v>52</v>
      </c>
    </row>
    <row r="5" spans="1:6" ht="27" customHeight="1">
      <c r="A5" s="408"/>
      <c r="B5" s="249" t="s">
        <v>178</v>
      </c>
      <c r="C5" s="250" t="s">
        <v>0</v>
      </c>
      <c r="D5" s="411"/>
      <c r="E5" s="249" t="s">
        <v>178</v>
      </c>
      <c r="F5" s="250" t="s">
        <v>48</v>
      </c>
    </row>
    <row r="6" spans="1:6" ht="27" customHeight="1">
      <c r="A6" s="408"/>
      <c r="B6" s="249" t="s">
        <v>31</v>
      </c>
      <c r="C6" s="250" t="s">
        <v>13</v>
      </c>
      <c r="D6" s="411"/>
      <c r="E6" s="249" t="s">
        <v>31</v>
      </c>
      <c r="F6" s="250" t="s">
        <v>47</v>
      </c>
    </row>
    <row r="7" spans="1:6" ht="27" customHeight="1">
      <c r="A7" s="408"/>
      <c r="B7" s="249" t="s">
        <v>179</v>
      </c>
      <c r="C7" s="250" t="s">
        <v>205</v>
      </c>
      <c r="D7" s="411"/>
      <c r="E7" s="249" t="s">
        <v>179</v>
      </c>
      <c r="F7" s="250" t="s">
        <v>53</v>
      </c>
    </row>
    <row r="8" spans="1:6" ht="27" customHeight="1">
      <c r="A8" s="408"/>
      <c r="B8" s="249" t="s">
        <v>32</v>
      </c>
      <c r="C8" s="250" t="s">
        <v>20</v>
      </c>
      <c r="D8" s="411"/>
      <c r="E8" s="249" t="s">
        <v>32</v>
      </c>
      <c r="F8" s="250" t="s">
        <v>49</v>
      </c>
    </row>
    <row r="9" spans="1:6" ht="27" customHeight="1">
      <c r="A9" s="408"/>
      <c r="B9" s="249" t="s">
        <v>180</v>
      </c>
      <c r="C9" s="250" t="s">
        <v>206</v>
      </c>
      <c r="D9" s="411"/>
      <c r="E9" s="249" t="s">
        <v>180</v>
      </c>
      <c r="F9" s="250" t="s">
        <v>55</v>
      </c>
    </row>
    <row r="10" spans="1:6" ht="27" customHeight="1">
      <c r="A10" s="408"/>
      <c r="B10" s="249" t="s">
        <v>33</v>
      </c>
      <c r="C10" s="250" t="s">
        <v>207</v>
      </c>
      <c r="D10" s="411"/>
      <c r="E10" s="249" t="s">
        <v>33</v>
      </c>
      <c r="F10" s="250" t="s">
        <v>45</v>
      </c>
    </row>
    <row r="11" spans="1:6" ht="27" customHeight="1">
      <c r="A11" s="408"/>
      <c r="B11" s="249" t="s">
        <v>181</v>
      </c>
      <c r="C11" s="250" t="s">
        <v>14</v>
      </c>
      <c r="D11" s="411"/>
      <c r="E11" s="249" t="s">
        <v>181</v>
      </c>
      <c r="F11" s="250" t="s">
        <v>50</v>
      </c>
    </row>
    <row r="12" spans="1:6" ht="27" customHeight="1">
      <c r="A12" s="408"/>
      <c r="B12" s="249" t="s">
        <v>34</v>
      </c>
      <c r="C12" s="250" t="s">
        <v>19</v>
      </c>
      <c r="D12" s="411"/>
      <c r="E12" s="249" t="s">
        <v>34</v>
      </c>
      <c r="F12" s="250" t="s">
        <v>215</v>
      </c>
    </row>
    <row r="13" spans="1:6" ht="27" customHeight="1">
      <c r="A13" s="408"/>
      <c r="B13" s="249" t="s">
        <v>182</v>
      </c>
      <c r="C13" s="250" t="s">
        <v>159</v>
      </c>
      <c r="D13" s="411"/>
      <c r="E13" s="249" t="s">
        <v>182</v>
      </c>
      <c r="F13" s="250" t="s">
        <v>54</v>
      </c>
    </row>
    <row r="14" spans="1:6" ht="27" customHeight="1" thickBot="1">
      <c r="A14" s="408"/>
      <c r="B14" s="249" t="s">
        <v>35</v>
      </c>
      <c r="C14" s="250" t="s">
        <v>10</v>
      </c>
      <c r="D14" s="411"/>
      <c r="E14" s="253" t="s">
        <v>35</v>
      </c>
      <c r="F14" s="254" t="s">
        <v>216</v>
      </c>
    </row>
    <row r="15" spans="1:6" ht="27" customHeight="1">
      <c r="A15" s="408"/>
      <c r="B15" s="249" t="s">
        <v>183</v>
      </c>
      <c r="C15" s="251" t="s">
        <v>208</v>
      </c>
      <c r="D15" s="266"/>
      <c r="E15" s="267"/>
      <c r="F15" s="268"/>
    </row>
    <row r="16" spans="1:6" ht="27" customHeight="1">
      <c r="A16" s="408"/>
      <c r="B16" s="249" t="s">
        <v>36</v>
      </c>
      <c r="C16" s="250" t="s">
        <v>209</v>
      </c>
      <c r="D16" s="252"/>
      <c r="E16" s="262"/>
      <c r="F16" s="263"/>
    </row>
    <row r="17" spans="1:5" ht="27" customHeight="1">
      <c r="A17" s="408"/>
      <c r="B17" s="249" t="s">
        <v>184</v>
      </c>
      <c r="C17" s="250" t="s">
        <v>210</v>
      </c>
      <c r="D17" s="252"/>
      <c r="E17" s="242"/>
    </row>
    <row r="18" spans="1:5" ht="27" customHeight="1">
      <c r="A18" s="408"/>
      <c r="B18" s="249" t="s">
        <v>37</v>
      </c>
      <c r="C18" s="250" t="s">
        <v>211</v>
      </c>
      <c r="D18" s="252"/>
      <c r="E18" s="242"/>
    </row>
    <row r="19" spans="1:5" ht="27" customHeight="1">
      <c r="A19" s="408"/>
      <c r="B19" s="253" t="s">
        <v>185</v>
      </c>
      <c r="C19" s="254" t="s">
        <v>15</v>
      </c>
      <c r="D19" s="252"/>
      <c r="E19" s="242"/>
    </row>
    <row r="20" spans="1:5" ht="27" customHeight="1">
      <c r="A20" s="408"/>
      <c r="B20" s="249" t="s">
        <v>38</v>
      </c>
      <c r="C20" s="250" t="s">
        <v>12</v>
      </c>
      <c r="E20" s="242"/>
    </row>
    <row r="21" spans="1:5" ht="27" customHeight="1">
      <c r="A21" s="408"/>
      <c r="B21" s="249" t="s">
        <v>186</v>
      </c>
      <c r="C21" s="250" t="s">
        <v>212</v>
      </c>
      <c r="E21" s="242"/>
    </row>
    <row r="22" spans="1:3" ht="27" customHeight="1">
      <c r="A22" s="408"/>
      <c r="B22" s="249" t="s">
        <v>39</v>
      </c>
      <c r="C22" s="250" t="s">
        <v>213</v>
      </c>
    </row>
    <row r="23" spans="1:3" ht="27" customHeight="1">
      <c r="A23" s="408"/>
      <c r="B23" s="249" t="s">
        <v>187</v>
      </c>
      <c r="C23" s="250" t="s">
        <v>18</v>
      </c>
    </row>
    <row r="24" spans="1:3" ht="27" customHeight="1">
      <c r="A24" s="408"/>
      <c r="B24" s="249" t="s">
        <v>40</v>
      </c>
      <c r="C24" s="250" t="s">
        <v>21</v>
      </c>
    </row>
    <row r="25" spans="1:3" ht="27" customHeight="1">
      <c r="A25" s="408"/>
      <c r="B25" s="249" t="s">
        <v>202</v>
      </c>
      <c r="C25" s="250" t="s">
        <v>17</v>
      </c>
    </row>
    <row r="26" spans="1:3" ht="27" customHeight="1" thickBot="1">
      <c r="A26" s="409"/>
      <c r="B26" s="264" t="s">
        <v>203</v>
      </c>
      <c r="C26" s="265" t="s">
        <v>214</v>
      </c>
    </row>
    <row r="27" spans="1:5" ht="23.25" customHeight="1" thickBot="1">
      <c r="A27" s="255"/>
      <c r="B27" s="242"/>
      <c r="C27" s="244"/>
      <c r="E27" s="242"/>
    </row>
    <row r="28" spans="1:6" ht="30" customHeight="1">
      <c r="A28" s="405" t="s">
        <v>188</v>
      </c>
      <c r="B28" s="406"/>
      <c r="C28" s="256" t="s">
        <v>195</v>
      </c>
      <c r="D28" s="405" t="s">
        <v>188</v>
      </c>
      <c r="E28" s="406"/>
      <c r="F28" s="257" t="s">
        <v>199</v>
      </c>
    </row>
    <row r="29" spans="1:6" ht="30" customHeight="1">
      <c r="A29" s="400" t="s">
        <v>189</v>
      </c>
      <c r="B29" s="401"/>
      <c r="C29" s="258" t="s">
        <v>198</v>
      </c>
      <c r="D29" s="400" t="s">
        <v>189</v>
      </c>
      <c r="E29" s="401"/>
      <c r="F29" s="259" t="s">
        <v>200</v>
      </c>
    </row>
    <row r="30" spans="1:6" ht="30" customHeight="1">
      <c r="A30" s="400" t="s">
        <v>190</v>
      </c>
      <c r="B30" s="401"/>
      <c r="C30" s="258" t="s">
        <v>197</v>
      </c>
      <c r="D30" s="400" t="s">
        <v>190</v>
      </c>
      <c r="E30" s="401"/>
      <c r="F30" s="259" t="s">
        <v>201</v>
      </c>
    </row>
    <row r="31" spans="1:6" ht="30" customHeight="1">
      <c r="A31" s="400" t="s">
        <v>191</v>
      </c>
      <c r="B31" s="401"/>
      <c r="C31" s="258" t="s">
        <v>196</v>
      </c>
      <c r="D31" s="400" t="s">
        <v>191</v>
      </c>
      <c r="E31" s="401"/>
      <c r="F31" s="259" t="s">
        <v>200</v>
      </c>
    </row>
    <row r="32" spans="1:6" ht="30" customHeight="1" thickBot="1">
      <c r="A32" s="402" t="s">
        <v>192</v>
      </c>
      <c r="B32" s="403"/>
      <c r="C32" s="260" t="s">
        <v>193</v>
      </c>
      <c r="D32" s="402" t="s">
        <v>192</v>
      </c>
      <c r="E32" s="403"/>
      <c r="F32" s="261" t="s">
        <v>194</v>
      </c>
    </row>
  </sheetData>
  <sheetProtection/>
  <mergeCells count="13">
    <mergeCell ref="A1:F1"/>
    <mergeCell ref="A28:B28"/>
    <mergeCell ref="D28:E28"/>
    <mergeCell ref="A29:B29"/>
    <mergeCell ref="D29:E29"/>
    <mergeCell ref="A3:A26"/>
    <mergeCell ref="D3:D14"/>
    <mergeCell ref="A30:B30"/>
    <mergeCell ref="D30:E30"/>
    <mergeCell ref="A31:B31"/>
    <mergeCell ref="D31:E31"/>
    <mergeCell ref="A32:B32"/>
    <mergeCell ref="D32:E32"/>
  </mergeCells>
  <printOptions horizontalCentered="1"/>
  <pageMargins left="0.1968503937007874" right="0.31496062992125984" top="0.5511811023622047" bottom="0.2755905511811024" header="0.2362204724409449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博之</dc:creator>
  <cp:keywords/>
  <dc:description/>
  <cp:lastModifiedBy>遠藤　博之</cp:lastModifiedBy>
  <cp:lastPrinted>2009-12-09T09:41:22Z</cp:lastPrinted>
  <dcterms:created xsi:type="dcterms:W3CDTF">2009-11-30T08:48:31Z</dcterms:created>
  <dcterms:modified xsi:type="dcterms:W3CDTF">2009-12-09T09:41:28Z</dcterms:modified>
  <cp:category/>
  <cp:version/>
  <cp:contentType/>
  <cp:contentStatus/>
</cp:coreProperties>
</file>